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FEA4FDE-9DEB-45DC-A9CE-33B7EA997031}" xr6:coauthVersionLast="47" xr6:coauthVersionMax="47" xr10:uidLastSave="{00000000-0000-0000-0000-000000000000}"/>
  <bookViews>
    <workbookView xWindow="-120" yWindow="-120" windowWidth="20640" windowHeight="11160" tabRatio="851" firstSheet="37" activeTab="42"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4" i="68" l="1"/>
  <c r="D4" i="27"/>
  <c r="B4" i="11"/>
  <c r="A3" i="42"/>
  <c r="A3" i="67"/>
  <c r="A3" i="69"/>
  <c r="A3" i="70"/>
  <c r="A3" i="71"/>
  <c r="A47" i="71"/>
  <c r="A47" i="41"/>
  <c r="A45" i="68"/>
  <c r="A22" i="42"/>
  <c r="A51" i="42"/>
  <c r="A50" i="67"/>
  <c r="B28" i="42"/>
  <c r="B24" i="67"/>
  <c r="B24" i="69"/>
  <c r="B21" i="71"/>
  <c r="B24" i="70"/>
  <c r="A50" i="69"/>
  <c r="A49" i="70"/>
  <c r="A18" i="71"/>
  <c r="A17" i="71"/>
  <c r="A16" i="71"/>
  <c r="A21" i="70"/>
  <c r="A20" i="70"/>
  <c r="A19" i="70"/>
  <c r="A21" i="69"/>
  <c r="A20" i="69"/>
  <c r="A19" i="69"/>
  <c r="A23" i="42"/>
  <c r="C14" i="68"/>
  <c r="A44" i="63" l="1"/>
  <c r="A47" i="29"/>
  <c r="A50" i="27"/>
  <c r="A47" i="11"/>
  <c r="A37" i="65"/>
  <c r="A39" i="25"/>
  <c r="A38" i="16"/>
  <c r="A38" i="3"/>
  <c r="A52" i="24"/>
  <c r="A53" i="15"/>
  <c r="A54" i="2"/>
  <c r="D55" i="1"/>
  <c r="A21" i="67"/>
  <c r="A20" i="67"/>
  <c r="A19"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6" i="70" l="1"/>
  <c r="G9" i="42"/>
  <c r="J10" i="68"/>
  <c r="I6" i="41"/>
  <c r="F6" i="71"/>
  <c r="F6" i="67"/>
  <c r="F6" i="69"/>
  <c r="F9"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9"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C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C17" i="68" s="1"/>
  <c r="B21" i="65" l="1"/>
  <c r="C22" i="68"/>
  <c r="B27" i="65"/>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4" i="42"/>
  <c r="D5" i="30"/>
  <c r="L5" i="30"/>
  <c r="S14" i="33" l="1"/>
  <c r="BR27" i="30" s="1"/>
  <c r="S10" i="34"/>
  <c r="S28" i="15"/>
  <c r="C15" i="41"/>
  <c r="D19" i="1"/>
  <c r="F9" i="69" s="1"/>
  <c r="I9" i="41" l="1"/>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C23" i="41"/>
  <c r="C18" i="41"/>
  <c r="D36" i="1"/>
  <c r="D35" i="1"/>
  <c r="C23" i="68" s="1"/>
  <c r="D34" i="1"/>
  <c r="D33" i="1"/>
  <c r="C20" i="68" s="1"/>
  <c r="D32" i="1"/>
  <c r="D31" i="1"/>
  <c r="D30" i="1"/>
  <c r="D29" i="1"/>
  <c r="C22" i="41"/>
  <c r="G22" i="1"/>
  <c r="S45" i="24" s="1"/>
  <c r="D22" i="1"/>
  <c r="G21" i="1"/>
  <c r="M45" i="24" s="1"/>
  <c r="D21" i="1"/>
  <c r="G20" i="1"/>
  <c r="G5" i="25" s="1"/>
  <c r="D20" i="1"/>
  <c r="G19" i="1"/>
  <c r="G4" i="25" s="1"/>
  <c r="G18" i="1"/>
  <c r="I40" i="24" s="1"/>
  <c r="I40" i="15"/>
  <c r="G17" i="1"/>
  <c r="A40" i="24" s="1"/>
  <c r="A40" i="15"/>
  <c r="G14" i="1"/>
  <c r="D14" i="1"/>
  <c r="G13" i="1"/>
  <c r="D13" i="1"/>
  <c r="G12" i="1"/>
  <c r="D12" i="1"/>
  <c r="G11" i="1"/>
  <c r="F9" i="70" s="1"/>
  <c r="G10" i="1"/>
  <c r="I26" i="15" s="1"/>
  <c r="D10" i="1"/>
  <c r="A5" i="63" s="1"/>
  <c r="G9" i="1"/>
  <c r="A9" i="70" s="1"/>
  <c r="A25" i="15"/>
  <c r="D6" i="1"/>
  <c r="D5" i="1"/>
  <c r="D4" i="1"/>
  <c r="S7" i="34"/>
  <c r="S6" i="34"/>
  <c r="S5" i="34"/>
  <c r="S4" i="34"/>
  <c r="S3" i="34"/>
  <c r="F28" i="42" l="1"/>
  <c r="F21" i="71"/>
  <c r="F24" i="70"/>
  <c r="F24" i="69"/>
  <c r="F24" i="67"/>
  <c r="D28" i="42"/>
  <c r="D21" i="71"/>
  <c r="D24" i="70"/>
  <c r="D24" i="69"/>
  <c r="D24" i="67"/>
  <c r="A6" i="71"/>
  <c r="B3" i="3"/>
  <c r="C25" i="68"/>
  <c r="F13" i="69"/>
  <c r="F13" i="70"/>
  <c r="C26" i="63"/>
  <c r="C16" i="68"/>
  <c r="B4" i="29"/>
  <c r="A9" i="27"/>
  <c r="A6" i="70"/>
  <c r="A6" i="41"/>
  <c r="A10" i="68"/>
  <c r="A9" i="42"/>
  <c r="A6" i="69"/>
  <c r="A9" i="67"/>
  <c r="A6" i="67"/>
  <c r="C18" i="68"/>
  <c r="F10" i="71"/>
  <c r="A13" i="67"/>
  <c r="A10" i="71"/>
  <c r="A13" i="70"/>
  <c r="A13" i="69"/>
  <c r="A12" i="42"/>
  <c r="A9" i="41"/>
  <c r="B17" i="27"/>
  <c r="C24" i="68"/>
  <c r="G12" i="42"/>
  <c r="F13" i="67"/>
  <c r="B17" i="65"/>
  <c r="C19" i="68"/>
  <c r="C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E17" i="11"/>
  <c r="C35" i="63"/>
  <c r="E15" i="11"/>
  <c r="C33" i="63"/>
  <c r="C20" i="41"/>
  <c r="C29" i="63"/>
  <c r="A3" i="33"/>
  <c r="BR26" i="30"/>
  <c r="W8" i="15"/>
  <c r="B17" i="11"/>
  <c r="AG11" i="15"/>
  <c r="B16" i="11"/>
  <c r="E16" i="11"/>
  <c r="AE20" i="24"/>
  <c r="G7" i="16"/>
  <c r="S32" i="15"/>
  <c r="G4" i="16"/>
  <c r="S29" i="15"/>
  <c r="G5" i="16"/>
  <c r="A32" i="15"/>
  <c r="G6" i="16"/>
  <c r="M32" i="15"/>
  <c r="C17" i="41"/>
  <c r="Z8" i="15"/>
  <c r="C21" i="41"/>
  <c r="W11" i="15"/>
  <c r="C26" i="41"/>
  <c r="AE23" i="15"/>
  <c r="C24" i="41"/>
  <c r="AE18" i="15"/>
  <c r="C25" i="41"/>
  <c r="AE20" i="15"/>
  <c r="C19" i="41"/>
  <c r="C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<sst xmlns="http://schemas.openxmlformats.org/spreadsheetml/2006/main" count="27662" uniqueCount="10538">
  <si>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</si>
  <si>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</si>
  <si>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</si>
  <si>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</si>
  <si>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</si>
  <si>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</si>
  <si>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</si>
  <si>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</si>
  <si>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</si>
  <si>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</si>
  <si>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</si>
  <si>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</si>
  <si>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</si>
  <si>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</si>
  <si>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</si>
  <si>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</si>
  <si>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</si>
  <si>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</si>
  <si>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</si>
  <si>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</si>
  <si>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</si>
  <si>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</si>
  <si>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</si>
  <si>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</si>
  <si>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</si>
  <si>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</si>
  <si>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</si>
  <si>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</si>
  <si>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</si>
  <si>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</si>
  <si>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</si>
  <si>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</si>
  <si>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</si>
  <si>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</si>
  <si>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</si>
  <si>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</si>
  <si>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</si>
  <si>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</si>
  <si>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</si>
  <si>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</si>
  <si>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</si>
  <si>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</si>
  <si>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</si>
  <si>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</si>
  <si>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</si>
  <si>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</si>
  <si>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</si>
  <si>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</si>
  <si>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</si>
  <si>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</si>
  <si>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</si>
  <si>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</si>
  <si>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</si>
  <si>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</si>
  <si>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</si>
  <si>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</si>
  <si>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</si>
  <si>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</si>
  <si>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</si>
  <si>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</si>
  <si>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</si>
  <si>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</si>
  <si>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</si>
  <si>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</si>
  <si>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</si>
  <si>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</si>
  <si>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</si>
  <si>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</si>
  <si>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</si>
  <si>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</si>
  <si>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</si>
  <si>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</si>
  <si>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</si>
  <si>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</si>
  <si>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</si>
  <si>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</si>
  <si>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</si>
  <si>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</si>
  <si>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</si>
  <si>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</si>
  <si>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</si>
  <si>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</si>
  <si>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</si>
  <si>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</si>
  <si>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</si>
  <si>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</si>
  <si>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</si>
  <si>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</si>
  <si>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</si>
  <si>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</si>
  <si>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</si>
  <si>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</si>
  <si>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</si>
  <si>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</si>
  <si>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</si>
  <si>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</si>
  <si>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</si>
  <si>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</si>
  <si>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</si>
  <si>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</si>
  <si>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</si>
  <si>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</si>
  <si>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</si>
  <si>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</si>
  <si>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</si>
  <si>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</si>
  <si>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</si>
  <si>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</si>
  <si>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</si>
  <si>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</si>
  <si>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</si>
  <si>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</si>
  <si>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</si>
  <si>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</si>
  <si>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</si>
  <si>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</si>
  <si>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</si>
  <si>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</si>
  <si>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</si>
  <si>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</si>
  <si>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</si>
  <si>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</si>
  <si>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</si>
  <si>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</si>
  <si>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</si>
  <si>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</si>
  <si>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</si>
  <si>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</si>
  <si>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</si>
  <si>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</si>
  <si>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</si>
  <si>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</si>
  <si>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</si>
  <si>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</si>
  <si>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</si>
  <si>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</si>
  <si>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</si>
  <si>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</si>
  <si>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</si>
  <si>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</si>
  <si>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</si>
  <si>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</si>
  <si>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</si>
  <si>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</si>
  <si>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</si>
  <si>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</si>
  <si>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</si>
  <si>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</si>
  <si>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</si>
  <si>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</si>
  <si>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</si>
  <si>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</si>
  <si>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</si>
  <si>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</si>
  <si>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</si>
  <si>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</si>
  <si>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</si>
  <si>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</si>
  <si>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</si>
  <si>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</si>
  <si>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</si>
  <si>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</si>
  <si>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</si>
  <si>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</si>
  <si>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</si>
  <si>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</si>
  <si>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</si>
  <si>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</si>
  <si>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</si>
  <si>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</si>
  <si>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</si>
  <si>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</si>
  <si>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</si>
  <si>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</si>
  <si>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</si>
  <si>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</si>
  <si>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</si>
  <si>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</si>
  <si>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</si>
  <si>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</si>
  <si>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</si>
  <si>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</si>
  <si>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</si>
  <si>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</si>
  <si>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</si>
  <si>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</si>
  <si>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</si>
  <si>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</si>
  <si>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</si>
  <si>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</si>
  <si>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</si>
  <si>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</si>
  <si>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</si>
  <si>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</si>
  <si>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</si>
  <si>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</si>
  <si>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</si>
  <si>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</si>
  <si>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</si>
  <si>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</si>
  <si>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</si>
  <si>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</si>
  <si>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</si>
  <si>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</si>
  <si>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</si>
  <si>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</si>
  <si>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</si>
  <si>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</si>
  <si>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</si>
  <si>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</si>
  <si>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</si>
  <si>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</si>
  <si>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</si>
  <si>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</si>
  <si>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</si>
  <si>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</si>
  <si>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</si>
  <si>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</si>
  <si>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</si>
  <si>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</si>
  <si>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</si>
  <si>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</si>
  <si>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</si>
  <si>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</si>
  <si>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</si>
  <si>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</si>
  <si>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</si>
  <si>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</si>
  <si>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</si>
  <si>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</si>
  <si>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</si>
  <si>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</si>
  <si>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</si>
  <si>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</si>
  <si>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</si>
  <si>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</si>
  <si>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</si>
  <si>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</si>
  <si>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</si>
  <si>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</si>
  <si>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</si>
  <si>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</si>
  <si>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</si>
  <si>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</si>
  <si>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</si>
  <si>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</si>
  <si>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</si>
  <si>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</si>
  <si>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</si>
  <si>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</si>
  <si>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</si>
  <si>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</si>
  <si>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</si>
  <si>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</si>
  <si>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</si>
  <si>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</si>
  <si>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</si>
  <si>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</si>
  <si>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</si>
  <si>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</si>
  <si>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</si>
  <si>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</si>
  <si>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</si>
  <si>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</si>
  <si>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</si>
  <si>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</si>
  <si>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</si>
  <si>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</si>
  <si>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</si>
  <si>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</si>
  <si>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</si>
  <si>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</si>
  <si>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</si>
  <si>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</si>
  <si>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</si>
  <si>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</si>
  <si>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</si>
  <si>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</si>
  <si>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</si>
  <si>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</si>
  <si>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</si>
  <si>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</si>
  <si>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</si>
  <si>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</si>
  <si>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</si>
  <si>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</si>
  <si>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</si>
  <si>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</si>
  <si>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</si>
  <si>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</si>
  <si>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</si>
  <si>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</si>
  <si>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</si>
  <si>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</si>
  <si>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</si>
  <si>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</si>
  <si>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</si>
  <si>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</si>
  <si>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</si>
  <si>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</si>
  <si>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</si>
  <si>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</si>
  <si>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</si>
  <si>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</si>
  <si>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</si>
  <si>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</si>
  <si>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</si>
  <si>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</si>
  <si>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</si>
  <si>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</si>
  <si>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</si>
  <si>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</si>
  <si>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</si>
  <si>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</si>
  <si>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</si>
  <si>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</si>
  <si>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</si>
  <si>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</si>
  <si>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</si>
  <si>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</si>
  <si>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</si>
  <si>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</si>
  <si>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</si>
  <si>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</si>
  <si>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</si>
  <si>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</si>
  <si>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</si>
  <si>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</si>
  <si>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</si>
  <si>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</si>
  <si>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</si>
  <si>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</si>
  <si>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</si>
  <si>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</si>
  <si>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</si>
  <si>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</si>
  <si>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</si>
  <si>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</si>
  <si>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</si>
  <si>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</si>
  <si>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</si>
  <si>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</si>
  <si>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</si>
  <si>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</si>
  <si>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</si>
  <si>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</si>
  <si>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</si>
  <si>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</si>
  <si>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</si>
  <si>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</si>
  <si>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</si>
  <si>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</si>
  <si>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</si>
  <si>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</si>
  <si>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</si>
  <si>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</si>
  <si>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</si>
  <si>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</si>
  <si>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</si>
  <si>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</si>
  <si>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</si>
  <si>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</si>
  <si>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</si>
  <si>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</si>
  <si>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</si>
  <si>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</si>
  <si>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</si>
  <si>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</si>
  <si>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</si>
  <si>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</si>
  <si>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</si>
  <si>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</si>
  <si>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</si>
  <si>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</si>
  <si>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</si>
  <si>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</si>
  <si>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</si>
  <si>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</si>
  <si>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</si>
  <si>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</si>
  <si>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</si>
  <si>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</si>
  <si>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</si>
  <si>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</si>
  <si>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</si>
  <si>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</si>
  <si>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</si>
  <si>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</si>
  <si>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</si>
  <si>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</si>
  <si>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</si>
  <si>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</si>
  <si>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</si>
  <si>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</si>
  <si>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</si>
  <si>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</si>
  <si>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</si>
  <si>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</si>
  <si>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</si>
  <si>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</si>
  <si>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</si>
  <si>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</si>
  <si>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</si>
  <si>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</si>
  <si>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</si>
  <si>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</si>
  <si>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</si>
  <si>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</si>
  <si>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</si>
  <si>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</si>
  <si>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</si>
  <si>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</si>
  <si>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</si>
  <si>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</si>
  <si>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</si>
  <si>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</si>
  <si>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</si>
  <si>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</si>
  <si>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</si>
  <si>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</si>
  <si>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</si>
  <si>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</si>
  <si>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</si>
  <si>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</si>
  <si>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</si>
  <si>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</si>
  <si>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</si>
  <si>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</si>
  <si>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</si>
  <si>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</si>
  <si>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</si>
  <si>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</si>
  <si>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</si>
  <si>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</si>
  <si>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</si>
  <si>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</si>
  <si>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</si>
  <si>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</si>
  <si>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</si>
  <si>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</si>
  <si>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</si>
  <si>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</si>
  <si>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</si>
  <si>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</si>
  <si>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</si>
  <si>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</si>
  <si>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</si>
  <si>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</si>
  <si>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</si>
  <si>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</si>
  <si>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</si>
  <si>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</si>
  <si>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</si>
  <si>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</si>
  <si>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</si>
  <si>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</si>
  <si>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</si>
  <si>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</si>
  <si>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</si>
  <si>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</si>
  <si>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</si>
  <si>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</si>
  <si>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</si>
  <si>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</si>
  <si>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</si>
  <si>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</si>
  <si>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</si>
  <si>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</si>
  <si>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</si>
  <si>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</si>
  <si>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</si>
  <si>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</si>
  <si>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</si>
  <si>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</si>
  <si>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</si>
  <si>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</si>
  <si>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</si>
  <si>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</si>
  <si>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</si>
  <si>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</si>
  <si>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</si>
  <si>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</si>
  <si>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</si>
  <si>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</si>
  <si>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</si>
  <si>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</si>
  <si>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</si>
  <si>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</si>
  <si>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</si>
  <si>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</si>
  <si>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</si>
  <si>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</si>
  <si>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</si>
  <si>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</si>
  <si>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</si>
  <si>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</si>
  <si>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</si>
  <si>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</si>
  <si>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</si>
  <si>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</si>
  <si>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</si>
  <si>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</si>
  <si>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</si>
  <si>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</si>
  <si>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</si>
  <si>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</si>
  <si>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</si>
  <si>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</si>
  <si>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</si>
  <si>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</si>
  <si>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</si>
  <si>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</si>
  <si>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</si>
  <si>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</si>
  <si>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</si>
  <si>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</si>
  <si>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</si>
  <si>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</si>
  <si>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</si>
  <si>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</si>
  <si>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</si>
  <si>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</si>
  <si>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</si>
  <si>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</si>
  <si>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</si>
  <si>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</si>
  <si>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</si>
  <si>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</si>
  <si>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</si>
  <si>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</si>
  <si>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</si>
  <si>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</si>
  <si>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</si>
  <si>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</si>
  <si>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</si>
  <si>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</si>
  <si>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</si>
  <si>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</si>
  <si>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</si>
  <si>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</si>
  <si>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</si>
  <si>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</si>
  <si>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</si>
  <si>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</si>
  <si>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</si>
  <si>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</si>
  <si>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</si>
  <si>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</si>
  <si>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</si>
  <si>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</si>
  <si>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</si>
  <si>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</si>
  <si>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</si>
  <si>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</si>
  <si>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</si>
  <si>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</si>
  <si>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</si>
  <si>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</si>
  <si>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</si>
  <si>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</si>
  <si>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</si>
  <si>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</si>
  <si>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</si>
  <si>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</si>
  <si>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</si>
  <si>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</si>
  <si>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</si>
  <si>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</si>
  <si>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</si>
  <si>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</si>
  <si>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</si>
  <si>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</si>
  <si>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</si>
  <si>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</si>
  <si>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</si>
  <si>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</si>
  <si>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</si>
  <si>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</si>
  <si>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</si>
  <si>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</si>
  <si>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</si>
  <si>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</si>
  <si>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</si>
  <si>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</si>
  <si>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</si>
  <si>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</si>
  <si>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</si>
  <si>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</si>
  <si>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</si>
  <si>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</si>
  <si>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</si>
  <si>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</si>
  <si>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</si>
  <si>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</si>
  <si>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</si>
  <si>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</si>
  <si>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</si>
  <si>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</si>
  <si>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</si>
  <si>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</si>
  <si>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</si>
  <si>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</si>
  <si>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</si>
  <si>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</si>
  <si>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</si>
  <si>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</si>
  <si>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</si>
  <si>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</si>
  <si>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</si>
  <si>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</si>
  <si>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</si>
  <si>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</si>
  <si>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</si>
  <si>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</si>
  <si>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</si>
  <si>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</si>
  <si>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</si>
  <si>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</si>
  <si>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</si>
  <si>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</si>
  <si>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</si>
  <si>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</si>
  <si>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</si>
  <si>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</si>
  <si>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</si>
  <si>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</si>
  <si>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</si>
  <si>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</si>
  <si>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</si>
  <si>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</si>
  <si>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</si>
  <si>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</si>
  <si>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</si>
  <si>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</si>
  <si>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</si>
  <si>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</si>
  <si>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</si>
  <si>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</si>
  <si>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</si>
  <si>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</si>
  <si>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</si>
  <si>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</si>
  <si>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</si>
  <si>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</si>
  <si>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</si>
  <si>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</si>
  <si>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</si>
  <si>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</si>
  <si>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</si>
  <si>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</si>
  <si>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</si>
  <si>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</si>
  <si>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</si>
  <si>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</si>
  <si>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</si>
  <si>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</si>
  <si>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</si>
  <si>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</si>
  <si>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</si>
  <si>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</si>
  <si>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</si>
  <si>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</si>
  <si>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</si>
  <si>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</si>
  <si>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</si>
  <si>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</si>
  <si>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</si>
  <si>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</si>
  <si>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</si>
  <si>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</si>
  <si>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</si>
  <si>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</si>
  <si>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</si>
  <si>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</si>
  <si>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</si>
  <si>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</si>
  <si>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</si>
  <si>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</si>
  <si>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</si>
  <si>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</si>
  <si>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</si>
  <si>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</si>
  <si>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</si>
  <si>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</si>
  <si>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</si>
  <si>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</si>
  <si>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</si>
  <si>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</si>
  <si>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</si>
  <si>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</si>
  <si>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</si>
  <si>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</si>
  <si>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</si>
  <si>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</si>
  <si>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</si>
  <si>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</si>
  <si>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</si>
  <si>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</si>
  <si>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</si>
  <si>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</si>
  <si>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</si>
  <si>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</si>
  <si>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</si>
  <si>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</si>
  <si>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</si>
  <si>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</si>
  <si>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</si>
  <si>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</si>
  <si>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</si>
  <si>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</si>
  <si>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</si>
  <si>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</si>
  <si>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</si>
  <si>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</si>
  <si>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</si>
  <si>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</si>
  <si>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</si>
  <si>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</si>
  <si>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</si>
  <si>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</si>
  <si>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</si>
  <si>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</si>
  <si>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</si>
  <si>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</si>
  <si>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</si>
  <si>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</si>
  <si>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</si>
  <si>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</si>
  <si>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</si>
  <si>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</si>
  <si>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</si>
  <si>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</si>
  <si>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</si>
  <si>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</si>
  <si>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</si>
  <si>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</si>
  <si>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</si>
  <si>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</si>
  <si>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</si>
  <si>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</si>
  <si>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</si>
  <si>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</si>
  <si>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</si>
  <si>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</si>
  <si>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</si>
  <si>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</si>
  <si>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</si>
  <si>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</si>
  <si>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</si>
  <si>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</si>
  <si>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</si>
  <si>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</si>
  <si>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</si>
  <si>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</si>
  <si>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</si>
  <si>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</si>
  <si>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</si>
  <si>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</si>
  <si>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</si>
  <si>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</si>
  <si>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</si>
  <si>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</si>
  <si>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</si>
  <si>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</si>
  <si>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</si>
  <si>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</si>
  <si>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</si>
  <si>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</si>
  <si>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</si>
  <si>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</si>
  <si>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</si>
  <si>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</si>
  <si>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</si>
  <si>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</si>
  <si>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</si>
  <si>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</si>
  <si>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</si>
  <si>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</si>
  <si>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</si>
  <si>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</si>
  <si>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</si>
  <si>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</si>
  <si>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</si>
  <si>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</si>
  <si>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</si>
  <si>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</si>
  <si>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</si>
  <si>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</si>
  <si>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</si>
  <si>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</si>
  <si>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</si>
  <si>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</si>
  <si>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</si>
  <si>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</si>
  <si>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</si>
  <si>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</si>
  <si>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</si>
  <si>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</si>
  <si>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</si>
  <si>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</si>
  <si>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</si>
  <si>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</si>
  <si>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</si>
  <si>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</si>
  <si>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</si>
  <si>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</si>
  <si>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</si>
  <si>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</si>
  <si>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</si>
  <si>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</si>
  <si>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</si>
  <si>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</si>
  <si>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</si>
  <si>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</si>
  <si>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</si>
  <si>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</si>
  <si>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</si>
  <si>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</si>
  <si>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</si>
  <si>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</si>
  <si>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</si>
  <si>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</si>
  <si>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</si>
  <si>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</si>
  <si>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</si>
  <si>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</si>
  <si>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</si>
  <si>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</si>
  <si>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</si>
  <si>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</si>
  <si>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</si>
  <si>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</si>
  <si>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</si>
  <si>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</si>
  <si>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</si>
  <si>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</si>
  <si>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</si>
  <si>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</si>
  <si>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</si>
  <si>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</si>
  <si>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</si>
  <si>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</si>
  <si>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</si>
  <si>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</si>
  <si>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</si>
  <si>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</si>
  <si>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</si>
  <si>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</si>
  <si>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</si>
  <si>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</si>
  <si>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</si>
  <si>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</si>
  <si>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</si>
  <si>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</si>
  <si>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</si>
  <si>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</si>
  <si>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</si>
  <si>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</si>
  <si>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</si>
  <si>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</si>
  <si>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</si>
  <si>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</si>
  <si>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</si>
  <si>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</si>
  <si>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</si>
  <si>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</si>
  <si>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</si>
  <si>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</si>
  <si>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</si>
  <si>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</si>
  <si>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</si>
  <si>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</si>
  <si>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</si>
  <si>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</si>
  <si>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</si>
  <si>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</si>
  <si>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</si>
  <si>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</si>
  <si>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</si>
  <si>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</si>
  <si>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</si>
  <si>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</si>
  <si>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</si>
  <si>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</si>
  <si>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</si>
  <si>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</si>
  <si>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</si>
  <si>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</si>
  <si>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</si>
  <si>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</si>
  <si>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</si>
  <si>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</si>
  <si>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</si>
  <si>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</si>
  <si>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</si>
  <si>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</si>
  <si>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</si>
  <si>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</si>
  <si>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</si>
  <si>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</si>
  <si>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</si>
  <si>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</si>
  <si>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</si>
  <si>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</si>
  <si>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</si>
  <si>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</si>
  <si>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</si>
  <si>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</si>
  <si>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</si>
  <si>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</si>
  <si>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</si>
  <si>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</si>
  <si>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</si>
  <si>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</si>
  <si>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</si>
  <si>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</si>
  <si>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</si>
  <si>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</si>
  <si>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</si>
  <si>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</si>
  <si>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</si>
  <si>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</si>
  <si>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</si>
  <si>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</si>
  <si>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</si>
  <si>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</si>
  <si>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</si>
  <si>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</si>
  <si>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</si>
  <si>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</si>
  <si>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</si>
  <si>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</si>
  <si>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</si>
  <si>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</si>
  <si>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</si>
  <si>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</si>
  <si>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</si>
  <si>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</si>
  <si>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</si>
  <si>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</si>
  <si>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</si>
  <si>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</si>
  <si>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</si>
  <si>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</si>
  <si>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</si>
  <si>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</si>
  <si>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</si>
  <si>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</si>
  <si>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</si>
  <si>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</si>
  <si>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</si>
  <si>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</si>
  <si>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</si>
  <si>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</si>
  <si>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</si>
  <si>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</si>
  <si>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</si>
  <si>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</si>
  <si>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</si>
  <si>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</si>
  <si>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</si>
  <si>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</si>
  <si>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</si>
  <si>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</si>
  <si>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</si>
  <si>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</si>
  <si>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</si>
  <si>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</si>
  <si>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</si>
  <si>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</si>
  <si>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</si>
  <si>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</si>
  <si>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</si>
  <si>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</si>
  <si>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</si>
  <si>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</si>
  <si>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</si>
  <si>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</si>
  <si>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</si>
  <si>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</si>
  <si>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</si>
  <si>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</si>
  <si>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</si>
  <si>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</si>
  <si>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</si>
  <si>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</si>
  <si>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</si>
  <si>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</si>
  <si>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</si>
  <si>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</si>
  <si>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</si>
  <si>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</si>
  <si>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</si>
  <si>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</si>
  <si>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</si>
  <si>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</si>
  <si>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</si>
  <si>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</si>
  <si>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</si>
  <si>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</si>
  <si>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</si>
  <si>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</si>
  <si>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</si>
  <si>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</si>
  <si>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</si>
  <si>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</si>
  <si>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</si>
  <si>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</si>
  <si>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</si>
  <si>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</si>
  <si>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</si>
  <si>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</si>
  <si>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</si>
  <si>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</si>
  <si>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</si>
  <si>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</si>
  <si>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</si>
  <si>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</si>
  <si>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</si>
  <si>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</si>
  <si>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</si>
  <si>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</si>
  <si>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</si>
  <si>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</si>
  <si>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</si>
  <si>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</si>
  <si>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</si>
  <si>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</si>
  <si>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</si>
  <si>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</si>
  <si>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</si>
  <si>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</si>
  <si>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</si>
  <si>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</si>
  <si>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</si>
  <si>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</si>
  <si>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</si>
  <si>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</si>
  <si>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</si>
  <si>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</si>
  <si>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</si>
  <si>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</si>
  <si>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</si>
  <si>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</si>
  <si>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</si>
  <si>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</si>
  <si>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</si>
  <si>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</si>
  <si>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</si>
  <si>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</si>
  <si>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</si>
  <si>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</si>
  <si>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</si>
  <si>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</si>
  <si>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</si>
  <si>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</si>
  <si>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</si>
  <si>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</si>
  <si>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</si>
  <si>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</si>
  <si>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</si>
  <si>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</si>
  <si>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</si>
  <si>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</si>
  <si>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</si>
  <si>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</si>
  <si>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</si>
  <si>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</si>
  <si>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</si>
  <si>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</si>
  <si>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</si>
  <si>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</si>
  <si>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</si>
  <si>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</si>
  <si>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</si>
  <si>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</si>
  <si>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</si>
  <si>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</si>
  <si>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</si>
  <si>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</si>
  <si>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</si>
  <si>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</si>
  <si>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</si>
  <si>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</si>
  <si>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</si>
  <si>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</si>
  <si>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</si>
  <si>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</si>
  <si>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</si>
  <si>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</si>
  <si>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</si>
  <si>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</si>
  <si>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</si>
  <si>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</si>
  <si>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</si>
  <si>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</si>
  <si>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</si>
  <si>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</si>
  <si>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</si>
  <si>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</si>
  <si>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</si>
  <si>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</si>
  <si>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</si>
  <si>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</si>
  <si>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</si>
  <si>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</si>
  <si>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</si>
  <si>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</si>
  <si>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</si>
  <si>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</si>
  <si>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</si>
  <si>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</si>
  <si>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</si>
  <si>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</si>
  <si>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</si>
  <si>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</si>
  <si>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</si>
  <si>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</si>
  <si>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</si>
  <si>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</si>
  <si>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</si>
  <si>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</si>
  <si>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</si>
  <si>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</si>
  <si>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</si>
  <si>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</si>
  <si>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</si>
  <si>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</si>
  <si>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</si>
  <si>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</si>
  <si>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</si>
  <si>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</si>
  <si>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</si>
  <si>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</si>
  <si>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</si>
  <si>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</si>
  <si>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</si>
  <si>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</si>
  <si>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</si>
  <si>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</si>
  <si>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</si>
  <si>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</si>
  <si>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</si>
  <si>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</si>
  <si>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</si>
  <si>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</si>
  <si>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</si>
  <si>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</si>
  <si>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</si>
  <si>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</si>
  <si>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</si>
  <si>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</si>
  <si>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</si>
  <si>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</si>
  <si>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</si>
  <si>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</si>
  <si>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</si>
  <si>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</si>
  <si>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</si>
  <si>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</si>
  <si>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</si>
  <si>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</si>
  <si>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</si>
  <si>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</si>
  <si>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</si>
  <si>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</si>
  <si>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</si>
  <si>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</si>
  <si>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</si>
  <si>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</si>
  <si>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</si>
  <si>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</si>
  <si>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</si>
  <si>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</si>
  <si>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</si>
  <si>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</si>
  <si>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</si>
  <si>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</si>
  <si>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</si>
  <si>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</si>
  <si>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</si>
  <si>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</si>
  <si>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</si>
  <si>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</si>
  <si>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</si>
  <si>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</si>
  <si>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</si>
  <si>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</si>
  <si>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</si>
  <si>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</si>
  <si>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</si>
  <si>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</si>
  <si>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</si>
  <si>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</si>
  <si>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</si>
  <si>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</si>
  <si>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</si>
  <si>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</si>
  <si>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</si>
  <si>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</si>
  <si>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</si>
  <si>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</si>
  <si>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</si>
  <si>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</si>
  <si>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</si>
  <si>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</si>
  <si>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</si>
  <si>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</si>
  <si>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</si>
  <si>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</si>
  <si>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</si>
  <si>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</si>
  <si>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</si>
  <si>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</si>
  <si>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</si>
  <si>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</si>
  <si>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</si>
  <si>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</si>
  <si>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</si>
  <si>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</si>
  <si>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</si>
  <si>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</si>
  <si>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</si>
  <si>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</si>
  <si>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</si>
  <si>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</si>
  <si>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</si>
  <si>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</si>
  <si>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</si>
  <si>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</si>
  <si>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</si>
  <si>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</si>
  <si>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</si>
  <si>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</si>
  <si>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</si>
  <si>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</si>
  <si>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</si>
  <si>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</si>
  <si>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</si>
  <si>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</si>
  <si>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</si>
  <si>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</si>
  <si>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</si>
  <si>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</si>
  <si>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</si>
  <si>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</si>
  <si>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</si>
  <si>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</si>
  <si>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</si>
  <si>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</si>
  <si>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</si>
  <si>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</si>
  <si>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</si>
  <si>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</si>
  <si>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</si>
  <si>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</si>
  <si>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</si>
  <si>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</si>
  <si>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</si>
  <si>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</si>
  <si>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</si>
  <si>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</si>
  <si>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</si>
  <si>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</si>
  <si>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</si>
  <si>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</si>
  <si>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</si>
  <si>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</si>
  <si>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</si>
  <si>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</si>
  <si>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</si>
  <si>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</si>
  <si>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</si>
  <si>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</si>
  <si>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</si>
  <si>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</si>
  <si>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</si>
  <si>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</si>
  <si>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</si>
  <si>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</si>
  <si>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</si>
  <si>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</si>
  <si>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</si>
  <si>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</si>
  <si>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</si>
  <si>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</si>
  <si>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</si>
  <si>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</si>
  <si>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</si>
  <si>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</si>
  <si>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</si>
  <si>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</si>
  <si>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</si>
  <si>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</si>
  <si>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</si>
  <si>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</si>
  <si>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</si>
  <si>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</si>
  <si>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</si>
  <si>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</si>
  <si>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</si>
  <si>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</si>
  <si>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</si>
  <si>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</si>
  <si>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</si>
  <si>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</si>
  <si>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</si>
  <si>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</si>
  <si>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</si>
  <si>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</si>
  <si>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</si>
  <si>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</si>
  <si>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</si>
  <si>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</si>
  <si>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</si>
  <si>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</si>
  <si>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</si>
  <si>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</si>
  <si>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</si>
  <si>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</si>
  <si>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</si>
  <si>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</si>
  <si>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</si>
  <si>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</si>
  <si>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</si>
  <si>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</si>
  <si>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</si>
  <si>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</si>
  <si>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</si>
  <si>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</si>
  <si>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</si>
  <si>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</si>
  <si>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</si>
  <si>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</si>
  <si>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</si>
  <si>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</si>
  <si>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</si>
  <si>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</si>
  <si>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</si>
  <si>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</si>
  <si>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</si>
  <si>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</si>
  <si>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</si>
  <si>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</si>
  <si>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</si>
  <si>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</si>
  <si>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</si>
  <si>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</si>
  <si>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</si>
  <si>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</si>
  <si>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</si>
  <si>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</si>
  <si>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</si>
  <si>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</si>
  <si>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</si>
  <si>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</si>
  <si>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</si>
  <si>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</si>
  <si>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</si>
  <si>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</si>
  <si>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</si>
  <si>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</si>
  <si>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</si>
  <si>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</si>
  <si>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</si>
  <si>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</si>
  <si>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</si>
  <si>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</si>
  <si>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</si>
  <si>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</si>
  <si>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</si>
  <si>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</si>
  <si>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</si>
  <si>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</si>
  <si>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</si>
  <si>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</si>
  <si>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</si>
  <si>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</si>
  <si>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</si>
  <si>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</si>
  <si>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</si>
  <si>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</si>
  <si>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</si>
  <si>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</si>
  <si>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</si>
  <si>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</si>
  <si>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</si>
  <si>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</si>
  <si>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</si>
  <si>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</si>
  <si>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</si>
  <si>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</si>
  <si>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</si>
  <si>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</si>
  <si>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</si>
  <si>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</si>
  <si>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</si>
  <si>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</si>
  <si>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</si>
  <si>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</si>
  <si>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</si>
  <si>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</si>
  <si>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</si>
  <si>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</si>
  <si>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</si>
  <si>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</si>
  <si>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</si>
  <si>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</si>
  <si>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</si>
  <si>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</si>
  <si>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</si>
  <si>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</si>
  <si>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</si>
  <si>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</si>
  <si>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</si>
  <si>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</si>
  <si>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</si>
  <si>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</si>
  <si>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</si>
  <si>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</si>
  <si>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</si>
  <si>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</si>
  <si>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</si>
  <si>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</si>
  <si>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</si>
  <si>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</si>
  <si>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</si>
  <si>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</si>
  <si>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</si>
  <si>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</si>
  <si>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</si>
  <si>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</si>
  <si>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</si>
  <si>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</si>
  <si>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</si>
  <si>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</si>
  <si>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</si>
  <si>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</si>
  <si>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</si>
  <si>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</si>
  <si>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</si>
  <si>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</si>
  <si>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</si>
  <si>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</si>
  <si>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</si>
  <si>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</si>
  <si>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</si>
  <si>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</si>
  <si>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</si>
  <si>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</si>
  <si>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</si>
  <si>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</si>
  <si>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</si>
  <si>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</si>
  <si>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</si>
  <si>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</si>
  <si>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</si>
  <si>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</si>
  <si>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</si>
  <si>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</si>
  <si>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</si>
  <si>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</si>
  <si>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</si>
  <si>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</si>
  <si>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</si>
  <si>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</si>
  <si>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</si>
  <si>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</si>
  <si>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</si>
  <si>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</si>
  <si>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</si>
  <si>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</si>
  <si>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</si>
  <si>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</si>
  <si>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</si>
  <si>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</si>
  <si>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</si>
  <si>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</si>
  <si>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</si>
  <si>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</si>
  <si>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</si>
  <si>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</si>
  <si>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</si>
  <si>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</si>
  <si>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</si>
  <si>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</si>
  <si>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</si>
  <si>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</si>
  <si>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</si>
  <si>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</si>
  <si>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</si>
  <si>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</si>
  <si>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</si>
  <si>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</si>
  <si>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</si>
  <si>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</si>
  <si>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</si>
  <si>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</si>
  <si>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</si>
  <si>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</si>
  <si>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</si>
  <si>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</si>
  <si>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</si>
  <si>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</si>
  <si>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</si>
  <si>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</si>
  <si>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</si>
  <si>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</si>
  <si>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</si>
  <si>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</si>
  <si>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</si>
  <si>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</si>
  <si>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</si>
  <si>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</si>
  <si>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</si>
  <si>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</si>
  <si>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</si>
  <si>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</si>
  <si>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</si>
  <si>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</si>
  <si>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</si>
  <si>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</si>
  <si>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</si>
  <si>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</si>
  <si>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</si>
  <si>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</si>
  <si>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</si>
  <si>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</si>
  <si>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</si>
  <si>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</si>
  <si>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</si>
  <si>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</si>
  <si>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</si>
  <si>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</si>
  <si>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</si>
  <si>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</si>
  <si>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</si>
  <si>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</si>
  <si>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</si>
  <si>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</si>
  <si>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</si>
  <si>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</si>
  <si>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</si>
  <si>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</si>
  <si>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</si>
  <si>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</si>
  <si>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</si>
  <si>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</si>
  <si>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</si>
  <si>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</si>
  <si>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</si>
  <si>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</si>
  <si>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</si>
  <si>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</si>
  <si>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</si>
  <si>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</si>
  <si>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</si>
  <si>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</si>
  <si>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</si>
  <si>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</si>
  <si>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</si>
  <si>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</si>
  <si>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</si>
  <si>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</si>
  <si>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</si>
  <si>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</si>
  <si>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</si>
  <si>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</si>
  <si>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</si>
  <si>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</si>
  <si>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</si>
  <si>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</si>
  <si>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</si>
  <si>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</si>
  <si>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</si>
  <si>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</si>
  <si>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</si>
  <si>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</si>
  <si>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</si>
  <si>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</si>
  <si>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</si>
  <si>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</si>
  <si>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</si>
  <si>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</si>
  <si>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</si>
  <si>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</si>
  <si>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</si>
  <si>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</si>
  <si>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</si>
  <si>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</si>
  <si>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</si>
  <si>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</si>
  <si>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</si>
  <si>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</si>
  <si>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</si>
  <si>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</si>
  <si>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</si>
  <si>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</si>
  <si>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</si>
  <si>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</si>
  <si>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</si>
  <si>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</si>
  <si>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</si>
  <si>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</si>
  <si>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</si>
  <si>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</si>
  <si>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</si>
  <si>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</si>
  <si>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</si>
  <si>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</si>
  <si>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</si>
  <si>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</si>
  <si>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</si>
  <si>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</si>
  <si>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</si>
  <si>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</si>
  <si>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</si>
  <si>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</si>
  <si>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</si>
  <si>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</si>
  <si>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</si>
  <si>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</si>
  <si>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</si>
  <si>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</si>
  <si>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</si>
  <si>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</si>
  <si>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</si>
  <si>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</si>
  <si>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</si>
  <si>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</si>
  <si>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</si>
  <si>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</si>
  <si>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</si>
  <si>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</si>
  <si>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</si>
  <si>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</si>
  <si>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</si>
  <si>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</si>
  <si>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</si>
  <si>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</si>
  <si>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</si>
  <si>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</si>
  <si>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</si>
  <si>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</si>
  <si>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</si>
  <si>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</si>
  <si>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</si>
  <si>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</si>
  <si>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</si>
  <si>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</si>
  <si>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</si>
  <si>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</si>
  <si>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</si>
  <si>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</si>
  <si>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</si>
  <si>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</si>
  <si>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</si>
  <si>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</si>
  <si>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</si>
  <si>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</si>
  <si>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</si>
  <si>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</si>
  <si>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</si>
  <si>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</si>
  <si>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</si>
  <si>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</si>
  <si>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</si>
  <si>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</si>
  <si>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</si>
  <si>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</si>
  <si>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</si>
  <si>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</si>
  <si>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</si>
  <si>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</si>
  <si>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</si>
  <si>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</si>
  <si>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</si>
  <si>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</si>
  <si>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</si>
  <si>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</si>
  <si>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</si>
  <si>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</si>
  <si>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</si>
  <si>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</si>
  <si>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</si>
  <si>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</si>
  <si>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</si>
  <si>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</si>
  <si>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</si>
  <si>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</si>
  <si>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</si>
  <si>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</si>
  <si>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</si>
  <si>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</si>
  <si>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</si>
  <si>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</si>
  <si>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</si>
  <si>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</si>
  <si>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</si>
  <si>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</si>
  <si>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</si>
  <si>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</si>
  <si>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</si>
  <si>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</si>
  <si>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</si>
  <si>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</si>
  <si>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</si>
  <si>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</si>
  <si>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</si>
  <si>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</si>
  <si>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</si>
  <si>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</si>
  <si>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</si>
  <si>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</si>
  <si>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</si>
  <si>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</si>
  <si>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</si>
  <si>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</si>
  <si>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</si>
  <si>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</si>
  <si>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</si>
  <si>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</si>
  <si>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</si>
  <si>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</si>
  <si>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</si>
  <si>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</si>
  <si>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</si>
  <si>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</si>
  <si>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</si>
  <si>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</si>
  <si>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</si>
  <si>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</si>
  <si>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</si>
  <si>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</si>
  <si>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</si>
  <si>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</si>
  <si>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</si>
  <si>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</si>
  <si>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</si>
  <si>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</si>
  <si>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</si>
  <si>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</si>
  <si>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</si>
  <si>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</si>
  <si>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</si>
  <si>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</si>
  <si>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</si>
  <si>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</si>
  <si>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</si>
  <si>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</si>
  <si>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</si>
  <si>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</si>
  <si>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</si>
  <si>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</si>
  <si>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</si>
  <si>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</si>
  <si>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</si>
  <si>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</si>
  <si>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</si>
  <si>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</si>
  <si>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</si>
  <si>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</si>
  <si>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</si>
  <si>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</si>
  <si>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</si>
  <si>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</si>
  <si>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</si>
  <si>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</si>
  <si>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</si>
  <si>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</si>
  <si>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</si>
  <si>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</si>
  <si>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</si>
  <si>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</si>
  <si>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</si>
  <si>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</si>
  <si>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</si>
  <si>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</si>
  <si>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</si>
  <si>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</si>
  <si>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</si>
  <si>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</si>
  <si>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</si>
  <si>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</si>
  <si>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</si>
  <si>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</si>
  <si>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</si>
  <si>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</si>
  <si>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</si>
  <si>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</si>
  <si>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</si>
  <si>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</si>
  <si>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</si>
  <si>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</si>
  <si>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</si>
  <si>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</si>
  <si>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</si>
  <si>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</si>
  <si>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</si>
  <si>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</si>
  <si>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</si>
  <si>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</si>
  <si>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</si>
  <si>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</si>
  <si>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</si>
  <si>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</si>
  <si>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</si>
  <si>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</si>
  <si>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</si>
  <si>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</si>
  <si>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</si>
  <si>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</si>
  <si>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</si>
  <si>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</si>
  <si>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</si>
  <si>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</si>
  <si>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</si>
  <si>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</si>
  <si>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</si>
  <si>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</si>
  <si>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</si>
  <si>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</si>
  <si>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</si>
  <si>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</si>
  <si>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</si>
  <si>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</si>
  <si>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</si>
  <si>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</si>
  <si>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</si>
  <si>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</si>
  <si>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</si>
  <si>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</si>
  <si>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</si>
  <si>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</si>
  <si>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</si>
  <si>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</si>
  <si>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</si>
  <si>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</si>
  <si>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</si>
  <si>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</si>
  <si>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</si>
  <si>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</si>
  <si>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</si>
  <si>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</si>
  <si>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</si>
  <si>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</si>
  <si>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</si>
  <si>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</si>
  <si>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</si>
  <si>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</si>
  <si>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</si>
  <si>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</si>
  <si>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</si>
  <si>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</si>
  <si>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</si>
  <si>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</si>
  <si>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</si>
  <si>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</si>
  <si>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</si>
  <si>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</si>
  <si>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</si>
  <si>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</si>
  <si>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</si>
  <si>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</si>
  <si>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</si>
  <si>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</si>
  <si>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</si>
  <si>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</si>
  <si>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</si>
  <si>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</si>
  <si>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</si>
  <si>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</si>
  <si>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</si>
  <si>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</si>
  <si>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</si>
  <si>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</si>
  <si>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</si>
  <si>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</si>
  <si>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</si>
  <si>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</si>
  <si>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</si>
  <si>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</si>
  <si>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</si>
  <si>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</si>
  <si>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</si>
  <si>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</si>
  <si>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</si>
  <si>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</si>
  <si>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</si>
  <si>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</si>
  <si>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</si>
  <si>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</si>
  <si>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</si>
  <si>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</si>
  <si>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</si>
  <si>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</si>
  <si>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</si>
  <si>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</si>
  <si>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</si>
  <si>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</si>
  <si>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</si>
  <si>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</si>
  <si>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</si>
  <si>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</si>
  <si>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</si>
  <si>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</si>
  <si>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</si>
  <si>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</si>
  <si>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</si>
  <si>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</si>
  <si>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</si>
  <si>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</si>
  <si>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</si>
  <si>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</si>
  <si>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</si>
  <si>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</si>
  <si>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</si>
  <si>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</si>
  <si>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</si>
  <si>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</si>
  <si>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</si>
  <si>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</si>
  <si>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</si>
  <si>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</si>
  <si>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</si>
  <si>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</si>
  <si>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</si>
  <si>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</si>
  <si>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</si>
  <si>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</si>
  <si>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</si>
  <si>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</si>
  <si>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</si>
  <si>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</si>
  <si>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</si>
  <si>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</si>
  <si>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</si>
  <si>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</si>
  <si>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</si>
  <si>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</si>
  <si>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</si>
  <si>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</si>
  <si>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</si>
  <si>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</si>
  <si>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</si>
  <si>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</si>
  <si>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</si>
  <si>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</si>
  <si>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</si>
  <si>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</si>
  <si>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</si>
  <si>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</si>
  <si>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</si>
  <si>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</si>
  <si>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</si>
  <si>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</si>
  <si>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</si>
  <si>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</si>
  <si>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</si>
  <si>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</si>
  <si>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</si>
  <si>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</si>
  <si>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</si>
  <si>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</si>
  <si>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</si>
  <si>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</si>
  <si>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</si>
  <si>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</si>
  <si>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</si>
  <si>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</si>
  <si>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</si>
  <si>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</si>
  <si>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</si>
  <si>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</si>
  <si>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</si>
  <si>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</si>
  <si>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</si>
  <si>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</si>
  <si>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</si>
  <si>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</si>
  <si>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</si>
  <si>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</si>
  <si>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</si>
  <si>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</si>
  <si>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</si>
  <si>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</si>
  <si>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</si>
  <si>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</si>
  <si>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</si>
  <si>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</si>
  <si>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</si>
  <si>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</si>
  <si>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</si>
  <si>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</si>
  <si>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</si>
  <si>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</si>
  <si>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</si>
  <si>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</si>
  <si>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</si>
  <si>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</si>
  <si>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</si>
  <si>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</si>
  <si>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</si>
  <si>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</si>
  <si>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</si>
  <si>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</si>
  <si>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</si>
  <si>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</si>
  <si>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</si>
  <si>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</si>
  <si>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</si>
  <si>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</si>
  <si>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</si>
  <si>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</si>
  <si>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</si>
  <si>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</si>
  <si>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</si>
  <si>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</si>
  <si>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</si>
  <si>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</si>
  <si>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</si>
  <si>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</si>
  <si>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</si>
  <si>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</si>
  <si>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</si>
  <si>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</si>
  <si>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</si>
  <si>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</si>
  <si>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</si>
  <si>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</si>
  <si>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</si>
  <si>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</si>
  <si>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</si>
  <si>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</si>
  <si>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</si>
  <si>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</si>
  <si>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</si>
  <si>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</si>
  <si>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</si>
  <si>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</si>
  <si>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</si>
  <si>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</si>
  <si>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</si>
  <si>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</si>
  <si>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</si>
  <si>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</si>
  <si>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</si>
  <si>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</si>
  <si>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</si>
  <si>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</si>
  <si>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</si>
  <si>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</si>
  <si>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</si>
  <si>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</si>
  <si>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</si>
  <si>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</si>
  <si>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</si>
  <si>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</si>
  <si>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</si>
  <si>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</si>
  <si>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</si>
  <si>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</si>
  <si>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</si>
  <si>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</si>
  <si>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</si>
  <si>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</si>
  <si>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</si>
  <si>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</si>
  <si>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</si>
  <si>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</si>
  <si>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</si>
  <si>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</si>
  <si>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</si>
  <si>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</si>
  <si>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</si>
  <si>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</si>
  <si>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</si>
  <si>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</si>
  <si>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</si>
  <si>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</si>
  <si>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</si>
  <si>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</si>
  <si>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</si>
  <si>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</si>
  <si>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</si>
  <si>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</si>
  <si>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</si>
  <si>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</si>
  <si>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</si>
  <si>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</si>
  <si>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</si>
  <si>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</si>
  <si>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</si>
  <si>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</si>
  <si>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</si>
  <si>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</si>
  <si>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</si>
  <si>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</si>
  <si>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</si>
  <si>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</si>
  <si>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</si>
  <si>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</si>
  <si>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</si>
  <si>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</si>
  <si>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</si>
  <si>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</si>
  <si>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</si>
  <si>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</si>
  <si>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</si>
  <si>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</si>
  <si>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</si>
  <si>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</si>
  <si>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</si>
  <si>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</si>
  <si>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</si>
  <si>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</si>
  <si>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</si>
  <si>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</si>
  <si>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</si>
  <si>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</si>
  <si>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</si>
  <si>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</si>
  <si>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</si>
  <si>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</si>
  <si>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</si>
  <si>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</si>
  <si>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</si>
  <si>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</si>
  <si>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</si>
  <si>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</si>
  <si>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</si>
  <si>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</si>
  <si>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</si>
  <si>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</si>
  <si>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</si>
  <si>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</si>
  <si>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</si>
  <si>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</si>
  <si>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</si>
  <si>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</si>
  <si>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</si>
  <si>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</si>
  <si>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</si>
  <si>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</si>
  <si>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</si>
  <si>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</si>
  <si>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</si>
  <si>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</si>
  <si>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</si>
  <si>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</si>
  <si>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</si>
  <si>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</si>
  <si>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</si>
  <si>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</si>
  <si>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</si>
  <si>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</si>
  <si>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</si>
  <si>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</si>
  <si>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</si>
  <si>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</si>
  <si>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</si>
  <si>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</si>
  <si>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</si>
  <si>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</si>
  <si>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</si>
  <si>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</si>
  <si>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</si>
  <si>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</si>
  <si>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</si>
  <si>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</si>
  <si>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</si>
  <si>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</si>
  <si>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</si>
  <si>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</si>
  <si>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</si>
  <si>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</si>
  <si>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</si>
  <si>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</si>
  <si>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</si>
  <si>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</si>
  <si>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</si>
  <si>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</si>
  <si>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</si>
  <si>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</si>
  <si>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</si>
  <si>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</si>
  <si>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</si>
  <si>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</si>
  <si>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</si>
  <si>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</si>
  <si>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</si>
  <si>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</si>
  <si>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</si>
  <si>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</si>
  <si>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</si>
  <si>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</si>
  <si>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</si>
  <si>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</si>
  <si>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</si>
  <si>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</si>
  <si>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</si>
  <si>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</si>
  <si>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</si>
  <si>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</si>
  <si>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</si>
  <si>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</si>
  <si>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</si>
  <si>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</si>
  <si>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</si>
  <si>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</si>
  <si>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</si>
  <si>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</si>
  <si>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</si>
  <si>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</si>
  <si>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</si>
  <si>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</si>
  <si>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</si>
  <si>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</si>
  <si>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</si>
  <si>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</si>
  <si>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</si>
  <si>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</si>
  <si>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</si>
  <si>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</si>
  <si>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</si>
  <si>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</si>
  <si>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</si>
  <si>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</si>
  <si>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</si>
  <si>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</si>
  <si>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</si>
  <si>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</si>
  <si>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</si>
  <si>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</si>
  <si>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</si>
  <si>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</si>
  <si>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</si>
  <si>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</si>
  <si>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</si>
  <si>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</si>
  <si>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</si>
  <si>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</si>
  <si>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</si>
  <si>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</si>
  <si>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</si>
  <si>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</si>
  <si>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</si>
  <si>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</si>
  <si>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</si>
  <si>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</si>
  <si>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</si>
  <si>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</si>
  <si>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</si>
  <si>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</si>
  <si>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</si>
  <si>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</si>
  <si>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</si>
  <si>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</si>
  <si>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</si>
  <si>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</si>
  <si>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</si>
  <si>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</si>
  <si>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</si>
  <si>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</si>
  <si>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</si>
  <si>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</si>
  <si>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</si>
  <si>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</si>
  <si>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</si>
  <si>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</si>
  <si>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</si>
  <si>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</si>
  <si>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</si>
  <si>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</si>
  <si>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</si>
  <si>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</si>
  <si>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</si>
  <si>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</si>
  <si>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</si>
  <si>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</si>
  <si>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</si>
  <si>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</si>
  <si>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</si>
  <si>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</si>
  <si>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</si>
  <si>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</si>
  <si>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</si>
  <si>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</si>
  <si>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</si>
  <si>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</si>
  <si>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</si>
  <si>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</si>
  <si>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</si>
  <si>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</si>
  <si>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</si>
  <si>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</si>
  <si>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</si>
  <si>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</si>
  <si>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</si>
  <si>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</si>
  <si>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</si>
  <si>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</si>
  <si>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</si>
  <si>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</si>
  <si>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</si>
  <si>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</si>
  <si>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</si>
  <si>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</si>
  <si>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</si>
  <si>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</si>
  <si>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</si>
  <si>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</si>
  <si>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</si>
  <si>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</si>
  <si>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</si>
  <si>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</si>
  <si>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</si>
  <si>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</si>
  <si>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</si>
  <si>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</si>
  <si>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</si>
  <si>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</si>
  <si>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</si>
  <si>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</si>
  <si>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</si>
  <si>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</si>
  <si>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</si>
  <si>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</si>
  <si>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</si>
  <si>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</si>
  <si>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</si>
  <si>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</si>
  <si>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</si>
  <si>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</si>
  <si>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</si>
  <si>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</si>
  <si>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</si>
  <si>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</si>
  <si>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</si>
  <si>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</si>
  <si>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</si>
  <si>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</si>
  <si>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</si>
  <si>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</si>
  <si>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</si>
  <si>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</si>
  <si>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</si>
  <si>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</si>
  <si>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</si>
  <si>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</si>
  <si>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</si>
  <si>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</si>
  <si>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</si>
  <si>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</si>
  <si>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</si>
  <si>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</si>
  <si>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</si>
  <si>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</si>
  <si>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</si>
  <si>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</si>
  <si>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</si>
  <si>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</si>
  <si>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</si>
  <si>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</si>
  <si>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</si>
  <si>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</si>
  <si>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</si>
  <si>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</si>
  <si>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</si>
  <si>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</si>
  <si>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</si>
  <si>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</si>
  <si>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</si>
  <si>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</si>
  <si>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</si>
  <si>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</si>
  <si>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</si>
  <si>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</si>
  <si>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</si>
  <si>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</si>
  <si>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</si>
  <si>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</si>
  <si>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</si>
  <si>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</si>
  <si>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</si>
  <si>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</si>
  <si>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</si>
  <si>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</si>
  <si>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</si>
  <si>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</si>
  <si>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</si>
  <si>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</si>
  <si>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</si>
  <si>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</si>
  <si>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</si>
  <si>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</si>
  <si>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</si>
  <si>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</si>
  <si>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</si>
  <si>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</si>
  <si>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</si>
  <si>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</si>
  <si>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</si>
  <si>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</si>
  <si>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</si>
  <si>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</si>
  <si>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</si>
  <si>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</si>
  <si>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</si>
  <si>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</si>
  <si>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</si>
  <si>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</si>
  <si>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</si>
  <si>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</si>
  <si>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</si>
  <si>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</si>
  <si>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</si>
  <si>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</si>
  <si>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</si>
  <si>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</si>
  <si>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</si>
  <si>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</si>
  <si>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</si>
  <si>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</si>
  <si>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</si>
  <si>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</si>
  <si>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</si>
  <si>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</si>
  <si>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</si>
  <si>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</si>
  <si>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</si>
  <si>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</si>
  <si>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</si>
  <si>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</si>
  <si>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</si>
  <si>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</si>
  <si>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</si>
  <si>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</si>
  <si>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</si>
  <si>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</si>
  <si>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</si>
  <si>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</si>
  <si>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</si>
  <si>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</si>
  <si>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</si>
  <si>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</si>
  <si>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</si>
  <si>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</si>
  <si>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</si>
  <si>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</si>
  <si>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</si>
  <si>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</si>
  <si>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</si>
  <si>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</si>
  <si>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</si>
  <si>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</si>
  <si>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</si>
  <si>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</si>
  <si>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</si>
  <si>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</si>
  <si>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</si>
  <si>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</si>
  <si>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</si>
  <si>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</si>
  <si>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</si>
  <si>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</si>
  <si>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</si>
  <si>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</si>
  <si>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</si>
  <si>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</si>
  <si>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</si>
  <si>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</si>
  <si>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</si>
  <si>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</si>
  <si>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</si>
  <si>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</si>
  <si>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</si>
  <si>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</si>
  <si>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</si>
  <si>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</si>
  <si>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</si>
  <si>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</si>
  <si>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</si>
  <si>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</si>
  <si>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</si>
  <si>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</si>
  <si>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</si>
  <si>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</si>
  <si>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</si>
  <si>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</si>
  <si>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</si>
  <si>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</si>
  <si>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</si>
  <si>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</si>
  <si>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</si>
  <si>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</si>
  <si>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</si>
  <si>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</si>
  <si>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</si>
  <si>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</si>
  <si>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</si>
  <si>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</si>
  <si>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</si>
  <si>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</si>
  <si>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</si>
  <si>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</si>
  <si>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</si>
  <si>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</si>
  <si>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</si>
  <si>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</si>
  <si>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</si>
  <si>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</si>
  <si>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</si>
  <si>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</si>
  <si>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</si>
  <si>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</si>
  <si>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</si>
  <si>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</si>
  <si>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</si>
  <si>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</si>
  <si>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</si>
  <si>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</si>
  <si>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</si>
  <si>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</si>
  <si>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</si>
  <si>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</si>
  <si>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</si>
  <si>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</si>
  <si>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</si>
  <si>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</si>
  <si>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</si>
  <si>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</si>
  <si>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</si>
  <si>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</si>
  <si>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</si>
  <si>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</si>
  <si>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</si>
  <si>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</si>
  <si>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</si>
  <si>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</si>
  <si>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</si>
  <si>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</si>
  <si>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</si>
  <si>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</si>
  <si>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</si>
  <si>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</si>
  <si>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</si>
  <si>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</si>
  <si>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</si>
  <si>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</si>
  <si>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</si>
  <si>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</si>
  <si>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</si>
  <si>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</si>
  <si>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</si>
  <si>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</si>
  <si>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</si>
  <si>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</si>
  <si>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</si>
  <si>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</si>
  <si>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</si>
  <si>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</si>
  <si>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</si>
  <si>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</si>
  <si>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</si>
  <si>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</si>
  <si>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</si>
  <si>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</si>
  <si>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</si>
  <si>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</si>
  <si>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</si>
  <si>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</si>
  <si>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</si>
  <si>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</si>
  <si>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</si>
  <si>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</si>
  <si>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</si>
  <si>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</si>
  <si>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</si>
  <si>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</si>
  <si>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</si>
  <si>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</si>
  <si>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</si>
  <si>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</si>
  <si>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</si>
  <si>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</si>
  <si>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</si>
  <si>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</si>
  <si>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</si>
  <si>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</si>
  <si>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</si>
  <si>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</si>
  <si>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</si>
  <si>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</si>
  <si>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</si>
  <si>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</si>
  <si>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</si>
  <si>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</si>
  <si>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</si>
  <si>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</si>
  <si>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</si>
  <si>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</si>
  <si>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</si>
  <si>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</si>
  <si>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</si>
  <si>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</si>
  <si>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</si>
  <si>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</si>
  <si>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</si>
  <si>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</si>
  <si>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</si>
  <si>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</si>
  <si>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</si>
  <si>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</si>
  <si>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</si>
  <si>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</si>
  <si>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</si>
  <si>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</si>
  <si>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</si>
  <si>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</si>
  <si>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</si>
  <si>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</si>
  <si>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</si>
  <si>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</si>
  <si>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</si>
  <si>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</si>
  <si>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</si>
  <si>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</si>
  <si>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</si>
  <si>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</si>
  <si>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</si>
  <si>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</si>
  <si>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</si>
  <si>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</si>
  <si>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</si>
  <si>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</si>
  <si>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</si>
  <si>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</si>
  <si>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</si>
  <si>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</si>
  <si>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</si>
  <si>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</si>
  <si>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</si>
  <si>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</si>
  <si>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</si>
  <si>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</si>
  <si>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</si>
  <si>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</si>
  <si>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</si>
  <si>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</si>
  <si>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</si>
  <si>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</si>
  <si>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</si>
  <si>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</si>
  <si>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</si>
  <si>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</si>
  <si>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</si>
  <si>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</si>
  <si>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</si>
  <si>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</si>
  <si>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</si>
  <si>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</si>
  <si>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</si>
  <si>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</si>
  <si>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</si>
  <si>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</si>
  <si>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</si>
  <si>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</si>
  <si>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</si>
  <si>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</si>
  <si>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</si>
  <si>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</si>
  <si>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</si>
  <si>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</si>
  <si>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</si>
  <si>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</si>
  <si>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</si>
  <si>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</si>
  <si>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</si>
  <si>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</si>
  <si>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</si>
  <si>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</si>
  <si>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</si>
  <si>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</si>
  <si>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</si>
  <si>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</si>
  <si>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</si>
  <si>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</si>
  <si>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</si>
  <si>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</si>
  <si>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</si>
  <si>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</si>
  <si>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</si>
  <si>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</si>
  <si>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</si>
  <si>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</si>
  <si>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</si>
  <si>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</si>
  <si>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</si>
  <si>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</si>
  <si>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</si>
  <si>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</si>
  <si>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</si>
  <si>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</si>
  <si>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</si>
  <si>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</si>
  <si>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</si>
  <si>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</si>
  <si>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</si>
  <si>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</si>
  <si>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</si>
  <si>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</si>
  <si>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</si>
  <si>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</si>
  <si>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</si>
  <si>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</si>
  <si>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</si>
  <si>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</si>
  <si>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</si>
  <si>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</si>
  <si>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</si>
  <si>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</si>
  <si>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</si>
  <si>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</si>
  <si>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</si>
  <si>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</si>
  <si>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</si>
  <si>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</si>
  <si>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</si>
  <si>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</si>
  <si>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</si>
  <si>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</si>
  <si>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</si>
  <si>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</si>
  <si>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</si>
  <si>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</si>
  <si>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</si>
  <si>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</si>
  <si>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</si>
  <si>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</si>
  <si>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</si>
  <si>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</si>
  <si>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</si>
  <si>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</si>
  <si>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</si>
  <si>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</si>
  <si>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</si>
  <si>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</si>
  <si>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</si>
  <si>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</si>
  <si>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</si>
  <si>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</si>
  <si>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</si>
  <si>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</si>
  <si>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</si>
  <si>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</si>
  <si>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</si>
  <si>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</si>
  <si>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</si>
  <si>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</si>
  <si>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</si>
  <si>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</si>
  <si>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</si>
  <si>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</si>
  <si>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</si>
  <si>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</si>
  <si>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</si>
  <si>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</si>
  <si>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</si>
  <si>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</si>
  <si>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</si>
  <si>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</si>
  <si>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</si>
  <si>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</si>
  <si>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</si>
  <si>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</si>
  <si>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</si>
  <si>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</si>
  <si>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</si>
  <si>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</si>
  <si>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</si>
  <si>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</si>
  <si>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</si>
  <si>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</si>
  <si>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</si>
  <si>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</si>
  <si>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</si>
  <si>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</si>
  <si>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</si>
  <si>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</si>
  <si>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</si>
  <si>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</si>
  <si>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</si>
  <si>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</si>
  <si>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</si>
  <si>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</si>
  <si>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</si>
  <si>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</si>
  <si>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</si>
  <si>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</si>
  <si>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</si>
  <si>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</si>
  <si>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</si>
  <si>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</si>
  <si>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</si>
  <si>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</si>
  <si>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</si>
  <si>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</si>
  <si>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</si>
  <si>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</si>
  <si>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</si>
  <si>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</si>
  <si>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</si>
  <si>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</si>
  <si>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</si>
  <si>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</si>
  <si>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</si>
  <si>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</si>
  <si>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</si>
  <si>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</si>
  <si>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</si>
  <si>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</si>
  <si>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</si>
  <si>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</si>
  <si>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</si>
  <si>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</si>
  <si>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</si>
  <si>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</si>
  <si>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</si>
  <si>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</si>
  <si>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</si>
  <si>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</si>
  <si>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</si>
  <si>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</si>
  <si>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</si>
  <si>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</si>
  <si>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</si>
  <si>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</si>
  <si>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</si>
  <si>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</si>
  <si>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</si>
  <si>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</si>
  <si>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</si>
  <si>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</si>
  <si>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</si>
  <si>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</si>
  <si>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</si>
  <si>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</si>
  <si>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</si>
  <si>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</si>
  <si>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</si>
  <si>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</si>
  <si>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</si>
  <si>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</si>
  <si>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</si>
  <si>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</si>
  <si>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</si>
  <si>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</si>
  <si>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</si>
  <si>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</si>
  <si>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</si>
  <si>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</si>
  <si>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</si>
  <si>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</si>
  <si>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</si>
  <si>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</si>
  <si>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</si>
  <si>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</si>
  <si>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</si>
  <si>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</si>
  <si>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</si>
  <si>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</si>
  <si>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</si>
  <si>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</si>
  <si>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</si>
  <si>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</si>
  <si>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</si>
  <si>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</si>
  <si>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</si>
  <si>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</si>
  <si>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</si>
  <si>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</si>
  <si>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</si>
  <si>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</si>
  <si>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</si>
  <si>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</si>
  <si>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</si>
  <si>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</si>
  <si>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</si>
  <si>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</si>
  <si>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</si>
  <si>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</si>
  <si>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</si>
  <si>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</si>
  <si>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</si>
  <si>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</si>
  <si>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</si>
  <si>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</si>
  <si>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</si>
  <si>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</si>
  <si>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</si>
  <si>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</si>
  <si>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</si>
  <si>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</si>
  <si>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</si>
  <si>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</si>
  <si>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</si>
  <si>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</si>
  <si>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</si>
  <si>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</si>
  <si>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</si>
  <si>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</si>
  <si>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</si>
  <si>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</si>
  <si>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</si>
  <si>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</si>
  <si>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</si>
  <si>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</si>
  <si>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</si>
  <si>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</si>
  <si>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</si>
  <si>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</si>
  <si>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</si>
  <si>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</si>
  <si>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</si>
  <si>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</si>
  <si>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</si>
  <si>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</si>
  <si>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</si>
  <si>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</si>
  <si>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</si>
  <si>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</si>
  <si>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</si>
  <si>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</si>
  <si>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</si>
  <si>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</si>
  <si>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</si>
  <si>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</si>
  <si>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</si>
  <si>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</si>
  <si>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</si>
  <si>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</si>
  <si>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</si>
  <si>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</si>
  <si>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</si>
  <si>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</si>
  <si>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</si>
  <si>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</si>
  <si>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</si>
  <si>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</si>
  <si>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</si>
  <si>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</si>
  <si>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</si>
  <si>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</si>
  <si>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</si>
  <si>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</si>
  <si>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</si>
  <si>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</si>
  <si>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</si>
  <si>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</si>
  <si>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</si>
  <si>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</si>
  <si>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</si>
  <si>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</si>
  <si>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</si>
  <si>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</si>
  <si>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</si>
  <si>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</si>
  <si>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</si>
  <si>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</si>
  <si>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</si>
  <si>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</si>
  <si>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</si>
  <si>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</si>
  <si>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</si>
  <si>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</si>
  <si>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</si>
  <si>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</si>
  <si>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</si>
  <si>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</si>
  <si>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</si>
  <si>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</si>
  <si>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</si>
  <si>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</si>
  <si>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</si>
  <si>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</si>
  <si>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</si>
  <si>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</si>
  <si>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</si>
  <si>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</si>
  <si>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</si>
  <si>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</si>
  <si>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</si>
  <si>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</si>
  <si>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</si>
  <si>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</si>
  <si>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</si>
  <si>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</si>
  <si>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</si>
  <si>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</si>
  <si>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</si>
  <si>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</si>
  <si>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</si>
  <si>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</si>
  <si>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</si>
  <si>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</si>
  <si>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</si>
  <si>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</si>
  <si>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</si>
  <si>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</si>
  <si>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</si>
  <si>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</si>
  <si>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</si>
  <si>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</si>
  <si>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</si>
  <si>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</si>
  <si>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</si>
  <si>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</si>
  <si>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</si>
  <si>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</si>
  <si>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</si>
  <si>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</si>
  <si>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</si>
  <si>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</si>
  <si>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</si>
  <si>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</si>
  <si>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</si>
  <si>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</si>
  <si>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</si>
  <si>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</si>
  <si>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</si>
  <si>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</si>
  <si>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</si>
  <si>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</si>
  <si>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</si>
  <si>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</si>
  <si>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</si>
  <si>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</si>
  <si>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</si>
  <si>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</si>
  <si>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</si>
  <si>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</si>
  <si>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</si>
  <si>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</si>
  <si>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</si>
  <si>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</si>
  <si>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</si>
  <si>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</si>
  <si>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</si>
  <si>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</si>
  <si>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</si>
  <si>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</si>
  <si>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</si>
  <si>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</si>
  <si>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</si>
  <si>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</si>
  <si>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</si>
  <si>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</si>
  <si>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</si>
  <si>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</si>
  <si>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</si>
  <si>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</si>
  <si>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</si>
  <si>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</si>
  <si>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</si>
  <si>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</si>
  <si>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</si>
  <si>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</si>
  <si>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</si>
  <si>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</si>
  <si>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</si>
  <si>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</si>
  <si>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</si>
  <si>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</si>
  <si>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</si>
  <si>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</si>
  <si>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</si>
  <si>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</si>
  <si>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</si>
  <si>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</si>
  <si>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</si>
  <si>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</si>
  <si>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</si>
  <si>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</si>
  <si>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</si>
  <si>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</si>
  <si>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</si>
  <si>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</si>
  <si>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</si>
  <si>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</si>
  <si>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</si>
  <si>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</si>
  <si>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</si>
  <si>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</si>
  <si>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</si>
  <si>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</si>
  <si>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</si>
  <si>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</si>
  <si>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</si>
  <si>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</si>
  <si>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</si>
  <si>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</si>
  <si>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</si>
  <si>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</si>
  <si>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</si>
  <si>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</si>
  <si>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</si>
  <si>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</si>
  <si>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</si>
  <si>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</si>
  <si>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</si>
  <si>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</si>
  <si>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</si>
  <si>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</si>
  <si>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</si>
  <si>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</si>
  <si>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</si>
  <si>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</si>
  <si>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</si>
  <si>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</si>
  <si>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</si>
  <si>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</si>
  <si>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</si>
  <si>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</si>
  <si>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</si>
  <si>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</si>
  <si>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</si>
  <si>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</si>
  <si>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</si>
  <si>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</si>
  <si>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</si>
  <si>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</si>
  <si>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</si>
  <si>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</si>
  <si>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</si>
  <si>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</si>
  <si>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</si>
  <si>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</si>
  <si>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</si>
  <si>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</si>
  <si>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</si>
  <si>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</si>
  <si>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</si>
  <si>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</si>
  <si>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</si>
  <si>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</si>
  <si>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</si>
  <si>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</si>
  <si>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</si>
  <si>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</si>
  <si>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</si>
  <si>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</si>
  <si>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</si>
  <si>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</si>
  <si>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</si>
  <si>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</si>
  <si>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</si>
  <si>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</si>
  <si>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</si>
  <si>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</si>
  <si>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</si>
  <si>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</si>
  <si>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</si>
  <si>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</si>
  <si>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</si>
  <si>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</si>
  <si>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</si>
  <si>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</si>
  <si>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</si>
  <si>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</si>
  <si>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</si>
  <si>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</si>
  <si>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</si>
  <si>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</si>
  <si>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</si>
  <si>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</si>
  <si>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</si>
  <si>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</si>
  <si>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</si>
  <si>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</si>
  <si>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</si>
  <si>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</si>
  <si>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</si>
  <si>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</si>
  <si>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</si>
  <si>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</si>
  <si>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</si>
  <si>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</si>
  <si>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</si>
  <si>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</si>
  <si>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</si>
  <si>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</si>
  <si>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</si>
  <si>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</si>
  <si>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</si>
  <si>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</si>
  <si>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</si>
  <si>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</si>
  <si>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</si>
  <si>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</si>
  <si>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</si>
  <si>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</si>
  <si>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</si>
  <si>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</si>
  <si>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</si>
  <si>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</si>
  <si>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</si>
  <si>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</si>
  <si>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</si>
  <si>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</si>
  <si>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</si>
  <si>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</si>
  <si>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</si>
  <si>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</si>
  <si>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</si>
  <si>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</si>
  <si>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</si>
  <si>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</si>
  <si>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</si>
  <si>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</si>
  <si>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</si>
  <si>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</si>
  <si>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</si>
  <si>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</si>
  <si>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</si>
  <si>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</si>
  <si>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</si>
  <si>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</si>
  <si>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</si>
  <si>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</si>
  <si>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</si>
  <si>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</si>
  <si>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</si>
  <si>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</si>
  <si>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</si>
  <si>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</si>
  <si>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</si>
  <si>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</si>
  <si>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</si>
  <si>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</si>
  <si>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</si>
  <si>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</si>
  <si>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</si>
  <si>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</si>
  <si>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</si>
  <si>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</si>
  <si>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</si>
  <si>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</si>
  <si>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</si>
  <si>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</si>
  <si>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</si>
  <si>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</si>
  <si>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</si>
  <si>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</si>
  <si>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</si>
  <si>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</si>
  <si>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</si>
  <si>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</si>
  <si>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</si>
  <si>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</si>
  <si>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</si>
  <si>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</si>
  <si>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</si>
  <si>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</si>
  <si>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</si>
  <si>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</si>
  <si>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</si>
  <si>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</si>
  <si>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</si>
  <si>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</si>
  <si>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</si>
  <si>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</si>
  <si>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</si>
  <si>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</si>
  <si>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</si>
  <si>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</si>
  <si>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</si>
  <si>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</si>
  <si>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</si>
  <si>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</si>
  <si>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</si>
  <si>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</si>
  <si>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</si>
  <si>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</si>
  <si>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</si>
  <si>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</si>
  <si>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</si>
  <si>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</si>
  <si>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</si>
  <si>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</si>
  <si>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</si>
  <si>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</si>
  <si>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</si>
  <si>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</si>
  <si>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</si>
  <si>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</si>
  <si>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</si>
  <si>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</si>
  <si>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</si>
  <si>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</si>
  <si>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</si>
  <si>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</si>
  <si>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</si>
  <si>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</si>
  <si>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</si>
  <si>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</si>
  <si>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</si>
  <si>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</si>
  <si>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</si>
  <si>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</si>
  <si>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</si>
  <si>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</si>
  <si>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</si>
  <si>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</si>
  <si>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</si>
  <si>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</si>
  <si>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</si>
  <si>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</si>
  <si>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</si>
  <si>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</si>
  <si>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</si>
  <si>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</si>
  <si>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</si>
  <si>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</si>
  <si>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</si>
  <si>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</si>
  <si>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</si>
  <si>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</si>
  <si>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</si>
  <si>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</si>
  <si>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</si>
  <si>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</si>
  <si>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</si>
  <si>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</si>
  <si>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</si>
  <si>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</si>
  <si>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</si>
  <si>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</si>
  <si>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</si>
  <si>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</si>
  <si>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</si>
  <si>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</si>
  <si>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</si>
  <si>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</si>
  <si>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</si>
  <si>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</si>
  <si>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</si>
  <si>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</si>
  <si>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</si>
  <si>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</si>
  <si>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</si>
  <si>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</si>
  <si>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</si>
  <si>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</si>
  <si>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</si>
  <si>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</si>
  <si>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</si>
  <si>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</si>
  <si>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</si>
  <si>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</si>
  <si>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</si>
  <si>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</si>
  <si>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</si>
  <si>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</si>
  <si>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</si>
  <si>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</si>
  <si>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</si>
  <si>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</si>
  <si>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</si>
  <si>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</si>
  <si>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</si>
  <si>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</si>
  <si>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</si>
  <si>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</si>
  <si>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</si>
  <si>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</si>
  <si>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</si>
  <si>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</si>
  <si>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</si>
  <si>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</si>
  <si>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</si>
  <si>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</si>
  <si>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</si>
  <si>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</si>
  <si>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</si>
  <si>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</si>
  <si>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</si>
  <si>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</si>
  <si>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</si>
  <si>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</si>
  <si>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</si>
  <si>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</si>
  <si>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</si>
  <si>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</si>
  <si>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</si>
  <si>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</si>
  <si>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</si>
  <si>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</si>
  <si>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</si>
  <si>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</si>
  <si>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</si>
  <si>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</si>
  <si>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</si>
  <si>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</si>
  <si>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</si>
  <si>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</si>
  <si>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</si>
  <si>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</si>
  <si>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</si>
  <si>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</si>
  <si>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</si>
  <si>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</si>
  <si>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</si>
  <si>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</si>
  <si>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</si>
  <si>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</si>
  <si>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</si>
  <si>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</si>
  <si>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</si>
  <si>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</si>
  <si>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</si>
  <si>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</si>
  <si>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</si>
  <si>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</si>
  <si>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</si>
  <si>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</si>
  <si>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</si>
  <si>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</si>
  <si>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</si>
  <si>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</si>
  <si>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</si>
  <si>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</si>
  <si>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</si>
  <si>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</si>
  <si>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</si>
  <si>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</si>
  <si>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</si>
  <si>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</si>
  <si>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</si>
  <si>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</si>
  <si>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</si>
  <si>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</si>
  <si>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</si>
  <si>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</si>
  <si>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</si>
  <si>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</si>
  <si>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</si>
  <si>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</si>
  <si>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</si>
  <si>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</si>
  <si>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</si>
  <si>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</si>
  <si>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</si>
  <si>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</si>
  <si>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</si>
  <si>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</si>
  <si>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</si>
  <si>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</si>
  <si>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</si>
  <si>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</si>
  <si>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</si>
  <si>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</si>
  <si>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</si>
  <si>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</si>
  <si>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</si>
  <si>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</si>
  <si>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</si>
  <si>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</si>
  <si>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</si>
  <si>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</si>
  <si>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</si>
  <si>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</si>
  <si>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</si>
  <si>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</si>
  <si>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</si>
  <si>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</si>
  <si>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</si>
  <si>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</si>
  <si>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</si>
  <si>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</si>
  <si>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</si>
  <si>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</si>
  <si>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</si>
  <si>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</si>
  <si>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</si>
  <si>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</si>
  <si>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</si>
  <si>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</si>
  <si>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</si>
  <si>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</si>
  <si>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</si>
  <si>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</si>
  <si>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</si>
  <si>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</si>
  <si>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</si>
  <si>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</si>
  <si>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</si>
  <si>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</si>
  <si>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</si>
  <si>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</si>
  <si>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</si>
  <si>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</si>
  <si>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</si>
  <si>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</si>
  <si>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</si>
  <si>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</si>
  <si>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</si>
  <si>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</si>
  <si>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</si>
  <si>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</si>
  <si>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</si>
  <si>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</si>
  <si>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</si>
  <si>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</si>
  <si>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</si>
  <si>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</si>
  <si>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</si>
  <si>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</si>
  <si>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</si>
  <si>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</si>
  <si>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</si>
  <si>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</si>
  <si>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</si>
  <si>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</si>
  <si>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</si>
  <si>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</si>
  <si>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</si>
  <si>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</si>
  <si>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</si>
  <si>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</si>
  <si>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</si>
  <si>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</si>
  <si>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</si>
  <si>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</si>
  <si>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</si>
  <si>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</si>
  <si>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</si>
  <si>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</si>
  <si>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</si>
  <si>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</si>
  <si>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</si>
  <si>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</si>
  <si>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</si>
  <si>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</si>
  <si>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</si>
  <si>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</si>
  <si>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</si>
  <si>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</si>
  <si>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</si>
  <si>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</si>
  <si>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</si>
  <si>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</si>
  <si>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</si>
  <si>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</si>
  <si>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</si>
  <si>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</si>
  <si>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</si>
  <si>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</si>
  <si>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</si>
  <si>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</si>
  <si>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</si>
  <si>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</si>
  <si>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</si>
  <si>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</si>
  <si>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</si>
  <si>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</si>
  <si>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</si>
  <si>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</si>
  <si>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</si>
  <si>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</si>
  <si>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</si>
  <si>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</si>
  <si>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</si>
  <si>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</si>
  <si>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</si>
  <si>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</si>
  <si>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</si>
  <si>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</si>
  <si>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</si>
  <si>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</si>
  <si>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</si>
  <si>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</si>
  <si>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</si>
  <si>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</si>
  <si>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</si>
  <si>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</si>
  <si>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</si>
  <si>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</si>
  <si>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</si>
  <si>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</si>
  <si>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</si>
  <si>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</si>
  <si>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</si>
  <si>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</si>
  <si>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</si>
  <si>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</si>
  <si>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</si>
  <si>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</si>
  <si>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</si>
  <si>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</si>
  <si>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</si>
  <si>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</si>
  <si>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</si>
  <si>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</si>
  <si>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</si>
  <si>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</si>
  <si>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</si>
  <si>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</si>
  <si>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</si>
  <si>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</si>
  <si>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</si>
  <si>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</si>
  <si>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</si>
  <si>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</si>
  <si>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</si>
  <si>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</si>
  <si>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</si>
  <si>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</si>
  <si>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</si>
  <si>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</si>
  <si>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</si>
  <si>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</si>
  <si>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</si>
  <si>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</si>
  <si>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</si>
  <si>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</si>
  <si>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</si>
  <si>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</si>
  <si>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</si>
  <si>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</si>
  <si>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</si>
  <si>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</si>
  <si>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</si>
  <si>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</si>
  <si>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</si>
  <si>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</si>
  <si>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</si>
  <si>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</si>
  <si>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</si>
  <si>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</si>
  <si>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</si>
  <si>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</si>
  <si>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</si>
  <si>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</si>
  <si>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</si>
  <si>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</si>
  <si>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</si>
  <si>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</si>
  <si>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</si>
  <si>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</si>
  <si>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</si>
  <si>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</si>
  <si>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</si>
  <si>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</si>
  <si>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</si>
  <si>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</si>
  <si>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</si>
  <si>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</si>
  <si>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</si>
  <si>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</si>
  <si>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</si>
  <si>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</si>
  <si>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</si>
  <si>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</si>
  <si>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</si>
  <si>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</si>
  <si>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</si>
  <si>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</si>
  <si>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</si>
  <si>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</si>
  <si>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</si>
  <si>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</si>
  <si>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</si>
  <si>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</si>
  <si>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</si>
  <si>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</si>
  <si>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</si>
  <si>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</si>
  <si>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</si>
  <si>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</si>
  <si>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</si>
  <si>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</si>
  <si>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</si>
  <si>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</si>
  <si>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</si>
  <si>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</si>
  <si>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</si>
  <si>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</si>
  <si>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</si>
  <si>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</si>
  <si>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</si>
  <si>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</si>
  <si>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</si>
  <si>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</si>
  <si>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</si>
  <si>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</si>
  <si>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</si>
  <si>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</si>
  <si>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</si>
  <si>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</si>
  <si>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</si>
  <si>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</si>
  <si>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</si>
  <si>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</si>
  <si>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</si>
  <si>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</si>
  <si>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</si>
  <si>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</si>
  <si>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</si>
  <si>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</si>
  <si>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</si>
  <si>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</si>
  <si>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</si>
  <si>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</si>
  <si>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</si>
  <si>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</si>
  <si>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</si>
  <si>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</si>
  <si>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</si>
  <si>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</si>
  <si>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</si>
  <si>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</si>
  <si>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</si>
  <si>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</si>
  <si>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</si>
  <si>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</si>
  <si>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</si>
  <si>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</si>
  <si>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</si>
  <si>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</si>
  <si>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</si>
  <si>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</si>
  <si>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</si>
  <si>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</si>
  <si>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</si>
  <si>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</si>
  <si>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</si>
  <si>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</si>
  <si>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</si>
  <si>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</si>
  <si>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</si>
  <si>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</si>
  <si>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</si>
  <si>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</si>
  <si>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</si>
  <si>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</si>
  <si>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</si>
  <si>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</si>
  <si>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</si>
  <si>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</si>
  <si>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</si>
  <si>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</si>
  <si>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</si>
  <si>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</si>
  <si>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</si>
  <si>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</si>
  <si>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</si>
  <si>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</si>
  <si>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</si>
  <si>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</si>
  <si>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</si>
  <si>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</si>
  <si>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</si>
  <si>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</si>
  <si>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</si>
  <si>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</si>
  <si>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</si>
  <si>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</si>
  <si>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</si>
  <si>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</si>
  <si>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</si>
  <si>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</si>
  <si>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</si>
  <si>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</si>
  <si>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</si>
  <si>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</si>
  <si>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</si>
  <si>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</si>
  <si>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</si>
  <si>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</si>
  <si>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</si>
  <si>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</si>
  <si>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</si>
  <si>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</si>
  <si>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</si>
  <si>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</si>
  <si>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</si>
  <si>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</si>
  <si>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</si>
  <si>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</si>
  <si>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</si>
  <si>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</si>
  <si>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</si>
  <si>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</si>
  <si>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</si>
  <si>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</si>
  <si>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</si>
  <si>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</si>
  <si>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</si>
  <si>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</si>
  <si>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</si>
  <si>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</si>
  <si>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</si>
  <si>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</si>
  <si>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</si>
  <si>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</si>
  <si>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</si>
  <si>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</si>
  <si>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</si>
  <si>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</si>
  <si>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</si>
  <si>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</si>
  <si>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</si>
  <si>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</si>
  <si>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</si>
  <si>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</si>
  <si>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</si>
  <si>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</si>
  <si>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</si>
  <si>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</si>
  <si>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</si>
  <si>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</si>
  <si>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</si>
  <si>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</si>
  <si>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</si>
  <si>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</si>
  <si>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</si>
  <si>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</si>
  <si>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</si>
  <si>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</si>
  <si>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</si>
  <si>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</si>
  <si>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</si>
  <si>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</si>
  <si>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</si>
  <si>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</si>
  <si>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</si>
  <si>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</si>
  <si>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</si>
  <si>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</si>
  <si>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</si>
  <si>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</si>
  <si>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</si>
  <si>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</si>
  <si>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</si>
  <si>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</si>
  <si>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</si>
  <si>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</si>
  <si>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</si>
  <si>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</si>
  <si>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</si>
  <si>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</si>
  <si>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</si>
  <si>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</si>
  <si>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</si>
  <si>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</si>
  <si>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</si>
  <si>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</si>
  <si>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</si>
  <si>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</si>
  <si>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</si>
  <si>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</si>
  <si>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</si>
  <si>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</si>
  <si>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</si>
  <si>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</si>
  <si>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</si>
  <si>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</si>
  <si>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</si>
  <si>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</si>
  <si>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</si>
  <si>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</si>
  <si>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</si>
  <si>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</si>
  <si>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</si>
  <si>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</si>
  <si>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</si>
  <si>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</si>
  <si>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</si>
  <si>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</si>
  <si>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</si>
  <si>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</si>
  <si>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</si>
  <si>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</si>
  <si>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</si>
  <si>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</si>
  <si>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</si>
  <si>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</si>
  <si>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</si>
  <si>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</si>
  <si>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</si>
  <si>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</si>
  <si>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</si>
  <si>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</si>
  <si>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</si>
  <si>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</si>
  <si>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</si>
  <si>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</si>
  <si>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</si>
  <si>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</si>
  <si>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</si>
  <si>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</si>
  <si>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</si>
  <si>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</si>
  <si>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</si>
  <si>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</si>
  <si>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</si>
  <si>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</si>
  <si>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</si>
  <si>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</si>
  <si>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</si>
  <si>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</si>
  <si>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</si>
  <si>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</si>
  <si>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</si>
  <si>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</si>
  <si>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</si>
  <si>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</si>
  <si>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</si>
  <si>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</si>
  <si>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</si>
  <si>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</si>
  <si>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</si>
  <si>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</si>
  <si>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</si>
  <si>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</si>
  <si>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</si>
  <si>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</si>
  <si>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</si>
  <si>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</si>
  <si>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</si>
  <si>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</si>
  <si>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</si>
  <si>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</si>
  <si>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</si>
  <si>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</si>
  <si>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</si>
  <si>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</si>
  <si>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</si>
  <si>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</si>
  <si>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</si>
  <si>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</si>
  <si>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</si>
  <si>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</si>
  <si>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</si>
  <si>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</si>
  <si>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</si>
  <si>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</si>
  <si>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</si>
  <si>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</si>
  <si>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</si>
  <si>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</si>
  <si>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</si>
  <si>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</si>
  <si>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</si>
  <si>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</si>
  <si>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</si>
  <si>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</si>
  <si>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</si>
  <si>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</si>
  <si>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</si>
  <si>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</si>
  <si>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</si>
  <si>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</si>
  <si>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</si>
  <si>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</si>
  <si>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</si>
  <si>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</si>
  <si>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</si>
  <si>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</si>
  <si>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</si>
  <si>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</si>
  <si>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</si>
  <si>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</si>
  <si>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</si>
  <si>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</si>
  <si>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</si>
  <si>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</si>
  <si>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</si>
  <si>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</si>
  <si>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</si>
  <si>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</si>
  <si>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</si>
  <si>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</si>
  <si>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</si>
  <si>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</si>
  <si>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</si>
  <si>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</si>
  <si>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</si>
  <si>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</si>
  <si>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</si>
  <si>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</si>
  <si>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</si>
  <si>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</si>
  <si>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</si>
  <si>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</si>
  <si>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</si>
  <si>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</si>
  <si>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</si>
  <si>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</si>
  <si>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</si>
  <si>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</si>
  <si>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</si>
  <si>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</si>
  <si>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</si>
  <si>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</si>
  <si>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</si>
  <si>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</si>
  <si>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</si>
  <si>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</si>
  <si>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</si>
  <si>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</si>
  <si>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</si>
  <si>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</si>
  <si>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</si>
  <si>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</si>
  <si>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</si>
  <si>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</si>
  <si>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</si>
  <si>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</si>
  <si>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</si>
  <si>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</si>
  <si>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</si>
  <si>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</si>
  <si>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</si>
  <si>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</si>
  <si>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</si>
  <si>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</si>
  <si>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</si>
  <si>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</si>
  <si>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</si>
  <si>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</si>
  <si>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</si>
  <si>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</si>
  <si>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</si>
  <si>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</si>
  <si>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</si>
  <si>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</si>
  <si>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</si>
  <si>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</si>
  <si>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</si>
  <si>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</si>
  <si>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</si>
  <si>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</si>
  <si>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</si>
  <si>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</si>
  <si>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</si>
  <si>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</si>
  <si>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</si>
  <si>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</si>
  <si>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</si>
  <si>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</si>
  <si>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</si>
  <si>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</si>
  <si>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</si>
  <si>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</si>
  <si>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</si>
  <si>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</si>
  <si>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</si>
  <si>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</si>
  <si>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</si>
  <si>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</si>
  <si>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</si>
  <si>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</si>
  <si>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</si>
  <si>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</si>
  <si>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</si>
  <si>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</si>
  <si>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</si>
  <si>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</si>
  <si>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</si>
  <si>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</si>
  <si>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</si>
  <si>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</si>
  <si>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</si>
  <si>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</si>
  <si>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</si>
  <si>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</si>
  <si>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</si>
  <si>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</si>
  <si>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</si>
  <si>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</si>
  <si>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</si>
  <si>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</si>
  <si>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</si>
  <si>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</si>
  <si>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</si>
  <si>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</si>
  <si>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</si>
  <si>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</si>
  <si>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</si>
  <si>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</si>
  <si>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</si>
  <si>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</si>
  <si>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</si>
  <si>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</si>
  <si>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</si>
  <si>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</si>
  <si>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</si>
  <si>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</si>
  <si>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</si>
  <si>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</si>
  <si>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</si>
  <si>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</si>
  <si>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</si>
  <si>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</si>
  <si>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</si>
  <si>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</si>
  <si>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</si>
  <si>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</si>
  <si>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</si>
  <si>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</si>
  <si>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</si>
  <si>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</si>
  <si>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</si>
  <si>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</si>
  <si>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</si>
  <si>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</si>
  <si>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</si>
  <si>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</si>
  <si>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</si>
  <si>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</si>
  <si>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</si>
  <si>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</si>
  <si>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</si>
  <si>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</si>
  <si>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</si>
  <si>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</si>
  <si>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</si>
  <si>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</si>
  <si>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</si>
  <si>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</si>
  <si>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</si>
  <si>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</si>
  <si>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</si>
  <si>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</si>
  <si>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</si>
  <si>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</si>
  <si>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</si>
  <si>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</si>
  <si>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</si>
  <si>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</si>
  <si>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</si>
  <si>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</si>
  <si>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</si>
  <si>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</si>
  <si>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</si>
  <si>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</si>
  <si>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</si>
  <si>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</si>
  <si>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</si>
  <si>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</si>
  <si>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</si>
  <si>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</si>
  <si>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</si>
  <si>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</si>
  <si>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</si>
  <si>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</si>
  <si>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</si>
  <si>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</si>
  <si>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</si>
  <si>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</si>
  <si>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</si>
  <si>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</si>
  <si>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</si>
  <si>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</si>
  <si>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</si>
  <si>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</si>
  <si>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</si>
  <si>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</si>
  <si>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</si>
  <si>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</si>
  <si>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</si>
  <si>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</si>
  <si>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</si>
  <si>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</si>
  <si>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</si>
  <si>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</si>
  <si>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</si>
  <si>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</si>
  <si>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</si>
  <si>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</si>
  <si>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</si>
  <si>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</si>
  <si>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</si>
  <si>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</si>
  <si>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</si>
  <si>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</si>
  <si>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</si>
  <si>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</si>
  <si>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</si>
  <si>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</si>
  <si>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</si>
  <si>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</si>
  <si>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</si>
  <si>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</si>
  <si>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</si>
  <si>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</si>
  <si>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</si>
  <si>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</si>
  <si>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</si>
  <si>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</si>
  <si>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</si>
  <si>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</si>
  <si>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</si>
  <si>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</si>
  <si>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</si>
  <si>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</si>
  <si>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</si>
  <si>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</si>
  <si>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</si>
  <si>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</si>
  <si>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</si>
  <si>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</si>
  <si>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</si>
  <si>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</si>
  <si>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</si>
  <si>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</si>
  <si>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</si>
  <si>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</si>
  <si>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</si>
  <si>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</si>
  <si>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</si>
  <si>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</si>
  <si>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</si>
  <si>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</si>
  <si>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</si>
  <si>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</si>
  <si>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</si>
  <si>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</si>
  <si>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</si>
  <si>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</si>
  <si>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</si>
  <si>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</si>
  <si>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</si>
  <si>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</si>
  <si>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</si>
  <si>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</si>
  <si>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</si>
  <si>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</si>
  <si>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</si>
  <si>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</si>
  <si>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</si>
  <si>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</si>
  <si>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</si>
  <si>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</si>
  <si>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</si>
  <si>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</si>
  <si>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</si>
  <si>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</si>
  <si>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</si>
  <si>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</si>
  <si>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</si>
  <si>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</si>
  <si>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</si>
  <si>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</si>
  <si>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</si>
  <si>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</si>
  <si>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</si>
  <si>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</si>
  <si>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</si>
  <si>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</si>
  <si>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</si>
  <si>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</si>
  <si>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</si>
  <si>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</si>
  <si>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</si>
  <si>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</si>
  <si>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</si>
  <si>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</si>
  <si>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</si>
  <si>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</si>
  <si>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</si>
  <si>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</si>
  <si>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</si>
  <si>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</si>
  <si>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</si>
  <si>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</si>
  <si>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</si>
  <si>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</si>
  <si>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</si>
  <si>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</si>
  <si>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</si>
  <si>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</si>
  <si>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</si>
  <si>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</si>
  <si>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</si>
  <si>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</si>
  <si>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</si>
  <si>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</si>
  <si>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</si>
  <si>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</si>
  <si>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</si>
  <si>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</si>
  <si>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</si>
  <si>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</si>
  <si>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</si>
  <si>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</si>
  <si>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</si>
  <si>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</si>
  <si>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</si>
  <si>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</si>
  <si>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</si>
  <si>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</si>
  <si>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</si>
  <si>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</si>
  <si>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</si>
  <si>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</si>
  <si>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</si>
  <si>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</si>
  <si>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</si>
  <si>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</si>
  <si>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</si>
  <si>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</si>
  <si>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</si>
  <si>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</si>
  <si>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</si>
  <si>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</si>
  <si>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</si>
  <si>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</si>
  <si>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</si>
  <si>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</si>
  <si>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</si>
  <si>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</si>
  <si>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</si>
  <si>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</si>
  <si>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</si>
  <si>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</si>
  <si>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</si>
  <si>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</si>
  <si>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</si>
  <si>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</si>
  <si>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</si>
  <si>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</si>
  <si>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</si>
  <si>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</si>
  <si>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</si>
  <si>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</si>
  <si>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</si>
  <si>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</si>
  <si>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</si>
  <si>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</si>
  <si>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</si>
  <si>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</si>
  <si>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</si>
  <si>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</si>
  <si>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</si>
  <si>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</si>
  <si>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</si>
  <si>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</si>
  <si>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</si>
  <si>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</si>
  <si>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</si>
  <si>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</si>
  <si>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</si>
  <si>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</si>
  <si>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</si>
  <si>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</si>
  <si>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</si>
  <si>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</si>
  <si>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</si>
  <si>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</si>
  <si>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</si>
  <si>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</si>
  <si>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</si>
  <si>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</si>
  <si>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</si>
  <si>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</si>
  <si>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</si>
  <si>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</si>
  <si>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</si>
  <si>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</si>
  <si>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</si>
  <si>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</si>
  <si>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</si>
  <si>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</si>
  <si>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</si>
  <si>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</si>
  <si>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</si>
  <si>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</si>
  <si>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</si>
  <si>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</si>
  <si>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</si>
  <si>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</si>
  <si>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</si>
  <si>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</si>
  <si>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</si>
  <si>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</si>
  <si>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</si>
  <si>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</si>
  <si>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</si>
  <si>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</si>
  <si>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</si>
  <si>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</si>
  <si>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</si>
  <si>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</si>
  <si>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</si>
  <si>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</si>
  <si>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</si>
  <si>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</si>
  <si>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</si>
  <si>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</si>
  <si>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</si>
  <si>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</si>
  <si>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</si>
  <si>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</si>
  <si>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</si>
  <si>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</si>
  <si>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</si>
  <si>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</si>
  <si>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</si>
  <si>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</si>
  <si>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</si>
  <si>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</si>
  <si>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</si>
  <si>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</si>
  <si>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</si>
  <si>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</si>
  <si>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</si>
  <si>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</si>
  <si>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</si>
  <si>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</si>
  <si>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</si>
  <si>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</si>
  <si>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</si>
  <si>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</si>
  <si>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</si>
  <si>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</si>
  <si>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</si>
  <si>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</si>
  <si>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</si>
  <si>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</si>
  <si>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</si>
  <si>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</si>
  <si>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</si>
  <si>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</si>
  <si>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</si>
  <si>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</si>
  <si>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</si>
  <si>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</si>
  <si>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</si>
  <si>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</si>
  <si>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</si>
  <si>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</si>
  <si>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</si>
  <si>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</si>
  <si>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</si>
  <si>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</si>
  <si>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</si>
  <si>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</si>
  <si>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</si>
  <si>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</si>
  <si>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</si>
  <si>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</si>
  <si>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</si>
  <si>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</si>
  <si>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</si>
  <si>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</si>
  <si>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</si>
  <si>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</si>
  <si>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</si>
  <si>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</si>
  <si>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</si>
  <si>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</si>
  <si>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</si>
  <si>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</si>
  <si>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</si>
  <si>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</si>
  <si>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</si>
  <si>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</si>
  <si>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</si>
  <si>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</si>
  <si>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</si>
  <si>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</si>
  <si>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</si>
  <si>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</si>
  <si>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</si>
  <si>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</si>
  <si>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</si>
  <si>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</si>
  <si>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</si>
  <si>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</si>
  <si>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</si>
  <si>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</si>
  <si>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</si>
  <si>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</si>
  <si>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</si>
  <si>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</si>
  <si>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</si>
  <si>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</si>
  <si>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</si>
  <si>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</si>
  <si>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</si>
  <si>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</si>
  <si>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</si>
  <si>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</si>
  <si>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</si>
  <si>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</si>
  <si>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</si>
  <si>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</si>
  <si>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</si>
  <si>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</si>
  <si>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</si>
  <si>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</si>
  <si>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</si>
  <si>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</si>
  <si>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</si>
  <si>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</si>
  <si>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</si>
  <si>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</si>
  <si>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</si>
  <si>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</si>
  <si>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</si>
  <si>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</si>
  <si>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</si>
  <si>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</si>
  <si>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</si>
  <si>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</si>
  <si>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</si>
  <si>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</si>
  <si>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</si>
  <si>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</si>
  <si>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</si>
  <si>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</si>
  <si>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</si>
  <si>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</si>
  <si>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</si>
  <si>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</si>
  <si>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</si>
  <si>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</si>
  <si>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</si>
  <si>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</si>
  <si>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</si>
  <si>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</si>
  <si>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</si>
  <si>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</si>
  <si>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</si>
  <si>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</si>
  <si>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</si>
  <si>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</si>
  <si>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</si>
  <si>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</si>
  <si>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</si>
  <si>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</si>
  <si>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</si>
  <si>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</si>
  <si>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</si>
  <si>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</si>
  <si>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</si>
  <si>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</si>
  <si>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</si>
  <si>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</si>
  <si>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</si>
  <si>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</si>
  <si>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</si>
  <si>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</si>
  <si>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</si>
  <si>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</si>
  <si>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</si>
  <si>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</si>
  <si>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</si>
  <si>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</si>
  <si>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</si>
  <si>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</si>
  <si>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</si>
  <si>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</si>
  <si>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</si>
  <si>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</si>
  <si>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</si>
  <si>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</si>
  <si>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</si>
  <si>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</si>
  <si>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</si>
  <si>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</si>
  <si>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</si>
  <si>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</si>
  <si>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</si>
  <si>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</si>
  <si>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</si>
  <si>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</si>
  <si>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</si>
  <si>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</si>
  <si>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</si>
  <si>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</si>
  <si>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</si>
  <si>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</si>
  <si>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</si>
  <si>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</si>
  <si>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</si>
  <si>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</si>
  <si>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</si>
  <si>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</si>
  <si>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</si>
  <si>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</si>
  <si>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</si>
  <si>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</si>
  <si>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</si>
  <si>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</si>
  <si>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</si>
  <si>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</si>
  <si>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</si>
  <si>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</si>
  <si>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</si>
  <si>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</si>
  <si>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</si>
  <si>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</si>
  <si>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</si>
  <si>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</si>
  <si>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</si>
  <si>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</si>
  <si>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</si>
  <si>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</si>
  <si>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</si>
  <si>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</si>
  <si>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</si>
  <si>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</si>
  <si>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</si>
  <si>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</si>
  <si>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</si>
  <si>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</si>
  <si>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</si>
  <si>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</si>
  <si>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</si>
  <si>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</si>
  <si>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</si>
  <si>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</si>
  <si>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</si>
  <si>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</si>
  <si>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</si>
  <si>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</si>
  <si>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</si>
  <si>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</si>
  <si>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</si>
  <si>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</si>
  <si>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</si>
  <si>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</si>
  <si>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</si>
  <si>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</si>
  <si>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</si>
  <si>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</si>
  <si>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</si>
  <si>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</si>
  <si>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</si>
  <si>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</si>
  <si>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</si>
  <si>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</si>
  <si>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</si>
  <si>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</si>
  <si>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</si>
  <si>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</si>
  <si>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</si>
  <si>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</si>
  <si>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</si>
  <si>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</si>
  <si>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</si>
  <si>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</si>
  <si>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</si>
  <si>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</si>
  <si>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</si>
  <si>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</si>
  <si>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</si>
  <si>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</si>
  <si>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</si>
  <si>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</si>
  <si>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</si>
  <si>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</si>
  <si>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</si>
  <si>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</si>
  <si>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</si>
  <si>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</si>
  <si>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</si>
  <si>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</si>
  <si>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</si>
  <si>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</si>
  <si>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</si>
  <si>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</si>
  <si>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</si>
  <si>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</si>
  <si>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</si>
  <si>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</si>
  <si>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</si>
  <si>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</si>
  <si>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</si>
  <si>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</si>
  <si>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</si>
  <si>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</si>
  <si>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</si>
  <si>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</si>
  <si>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</si>
  <si>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</si>
  <si>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</si>
  <si>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</si>
  <si>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</si>
  <si>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</si>
  <si>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</si>
  <si>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</si>
  <si>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</si>
  <si>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</si>
  <si>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</si>
  <si>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</si>
  <si>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</si>
  <si>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</si>
  <si>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</si>
  <si>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</si>
  <si>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</si>
  <si>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</si>
  <si>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</si>
  <si>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</si>
  <si>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</si>
  <si>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</si>
  <si>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</si>
  <si>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</si>
  <si>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</si>
  <si>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</si>
  <si>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</si>
  <si>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</si>
  <si>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</si>
  <si>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</si>
  <si>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</si>
  <si>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</si>
  <si>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</si>
  <si>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</si>
  <si>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</si>
  <si>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</si>
  <si>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</si>
  <si>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</si>
  <si>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</si>
  <si>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</si>
  <si>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</si>
  <si>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</si>
  <si>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</si>
  <si>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</si>
  <si>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</si>
  <si>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</si>
  <si>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</si>
  <si>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</si>
  <si>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</si>
  <si>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</si>
  <si>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</si>
  <si>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</si>
  <si>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</si>
  <si>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</si>
  <si>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</si>
  <si>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</si>
  <si>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</si>
  <si>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</si>
  <si>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</si>
  <si>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</si>
  <si>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</si>
  <si>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</si>
  <si>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</si>
  <si>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</si>
  <si>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</si>
  <si>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</si>
  <si>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</si>
  <si>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</si>
  <si>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</si>
  <si>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</si>
  <si>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</si>
  <si>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</si>
  <si>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</si>
  <si>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</si>
  <si>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</si>
  <si>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</si>
  <si>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</si>
  <si>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</si>
  <si>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</si>
  <si>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</si>
  <si>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</si>
  <si>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</si>
  <si>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</si>
  <si>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</si>
  <si>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</si>
  <si>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</si>
  <si>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</si>
  <si>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</si>
  <si>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</si>
  <si>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</si>
  <si>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</si>
  <si>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</si>
  <si>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</si>
  <si>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</si>
  <si>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</si>
  <si>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</si>
  <si>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</si>
  <si>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</si>
  <si>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</si>
  <si>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</si>
  <si>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</si>
  <si>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</si>
  <si>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</si>
  <si>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</si>
  <si>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</si>
  <si>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</si>
  <si>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</si>
  <si>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</si>
  <si>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</si>
  <si>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</si>
  <si>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</si>
  <si>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</si>
  <si>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</si>
  <si>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</si>
  <si>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</si>
  <si>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</si>
  <si>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</si>
  <si>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</si>
  <si>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</si>
  <si>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</si>
  <si>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</si>
  <si>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</si>
  <si>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</si>
  <si>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</si>
  <si>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</si>
  <si>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</si>
  <si>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</si>
  <si>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</si>
  <si>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</si>
  <si>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</si>
  <si>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</si>
  <si>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</si>
  <si>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</si>
  <si>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</si>
  <si>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</si>
  <si>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</si>
  <si>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</si>
  <si>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</si>
  <si>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</si>
  <si>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</si>
  <si>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</si>
  <si>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</si>
  <si>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</si>
  <si>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</si>
  <si>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</si>
  <si>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</si>
  <si>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</si>
  <si>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</si>
  <si>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</si>
  <si>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</si>
  <si>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</si>
  <si>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</si>
  <si>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</si>
  <si>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</si>
  <si>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</si>
  <si>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</si>
  <si>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</si>
  <si>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</si>
  <si>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</si>
  <si>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</si>
  <si>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</si>
  <si>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</si>
  <si>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</si>
  <si>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</si>
  <si>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</si>
  <si>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</si>
  <si>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</si>
  <si>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</si>
  <si>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</si>
  <si>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</si>
  <si>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</si>
  <si>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</si>
  <si>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</si>
  <si>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</si>
  <si>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</si>
  <si>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</si>
  <si>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</si>
  <si>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</si>
  <si>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</si>
  <si>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</si>
  <si>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</si>
  <si>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</si>
  <si>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</si>
  <si>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</si>
  <si>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</si>
  <si>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</si>
  <si>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</si>
  <si>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</si>
  <si>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</si>
  <si>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</si>
  <si>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</si>
  <si>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</si>
  <si>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</si>
  <si>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</si>
  <si>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</si>
  <si>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</si>
  <si>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</si>
  <si>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</si>
  <si>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</si>
  <si>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</si>
  <si>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</si>
  <si>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</si>
  <si>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</si>
  <si>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</si>
  <si>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</si>
  <si>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</si>
  <si>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</si>
  <si>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</si>
  <si>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</si>
  <si>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</si>
  <si>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</si>
  <si>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</si>
  <si>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</si>
  <si>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</si>
  <si>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</si>
  <si>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</si>
  <si>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</si>
  <si>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</si>
  <si>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</si>
  <si>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</si>
  <si>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</si>
  <si>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</si>
  <si>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</si>
  <si>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</si>
  <si>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</si>
  <si>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</si>
  <si>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</si>
  <si>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</si>
  <si>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</si>
  <si>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</si>
  <si>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</si>
  <si>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</si>
  <si>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</si>
  <si>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</si>
  <si>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</si>
  <si>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</si>
  <si>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</si>
  <si>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</si>
  <si>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</si>
  <si>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</si>
  <si>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</si>
  <si>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</si>
  <si>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</si>
  <si>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</si>
  <si>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</si>
  <si>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</si>
  <si>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</si>
  <si>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</si>
  <si>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</si>
  <si>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</si>
  <si>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</si>
  <si>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</si>
  <si>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</si>
  <si>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</si>
  <si>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</si>
  <si>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</si>
  <si>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</si>
  <si>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</si>
  <si>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</si>
  <si>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</si>
  <si>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</si>
  <si>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</si>
  <si>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</si>
  <si>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</si>
  <si>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</si>
  <si>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</si>
  <si>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</si>
  <si>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</si>
  <si>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</si>
  <si>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</si>
  <si>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</si>
  <si>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</si>
  <si>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</si>
  <si>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</si>
  <si>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</si>
  <si>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</si>
  <si>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</si>
  <si>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</si>
  <si>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</si>
  <si>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</si>
  <si>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</si>
  <si>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</si>
  <si>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</si>
  <si>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</si>
  <si>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</si>
  <si>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</si>
  <si>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</si>
  <si>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</si>
  <si>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</si>
  <si>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</si>
  <si>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</si>
  <si>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</si>
  <si>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</si>
  <si>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</si>
  <si>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</si>
  <si>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</si>
  <si>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</si>
  <si>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</si>
  <si>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</si>
  <si>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</si>
  <si>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</si>
  <si>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</si>
  <si>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</si>
  <si>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</si>
  <si>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</si>
  <si>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</si>
  <si>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</si>
  <si>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</si>
  <si>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</si>
  <si>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</si>
  <si>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</si>
  <si>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</si>
  <si>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</si>
  <si>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</si>
  <si>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</si>
  <si>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</si>
  <si>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</si>
  <si>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</si>
  <si>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</si>
  <si>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</si>
  <si>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</si>
  <si>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</si>
  <si>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</si>
  <si>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</si>
  <si>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</si>
  <si>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</si>
  <si>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</si>
  <si>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</si>
  <si>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</si>
  <si>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</si>
  <si>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</si>
  <si>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</si>
  <si>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</si>
  <si>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</si>
  <si>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</si>
  <si>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</si>
  <si>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</si>
  <si>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</si>
  <si>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</si>
  <si>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</si>
  <si>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</si>
  <si>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</si>
  <si>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</si>
  <si>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</si>
  <si>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</si>
  <si>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</si>
  <si>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</si>
  <si>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</si>
  <si>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</si>
  <si>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</si>
  <si>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</si>
  <si>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</si>
  <si>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</si>
  <si>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</si>
  <si>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</si>
  <si>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</si>
  <si>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</si>
  <si>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</si>
  <si>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</si>
  <si>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</si>
  <si>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</si>
  <si>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</si>
  <si>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</si>
  <si>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</si>
  <si>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</si>
  <si>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</si>
  <si>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</si>
  <si>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</si>
  <si>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</si>
  <si>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</si>
  <si>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</si>
  <si>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</si>
  <si>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</si>
  <si>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</si>
  <si>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</si>
  <si>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</si>
  <si>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</si>
  <si>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</si>
  <si>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</si>
  <si>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</si>
  <si>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</si>
  <si>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</si>
  <si>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</si>
  <si>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</si>
  <si>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</si>
  <si>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</si>
  <si>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</si>
  <si>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</si>
  <si>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</si>
  <si>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</si>
  <si>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</si>
  <si>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</si>
  <si>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</si>
  <si>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</si>
  <si>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</si>
  <si>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</si>
  <si>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</si>
  <si>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</si>
  <si>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</si>
  <si>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</si>
  <si>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</si>
  <si>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</si>
  <si>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</si>
  <si>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</si>
  <si>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</si>
  <si>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</si>
  <si>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</si>
  <si>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</si>
  <si>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</si>
  <si>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</si>
  <si>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</si>
  <si>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</si>
  <si>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</si>
  <si>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</si>
  <si>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</si>
  <si>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</si>
  <si>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</si>
  <si>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</si>
  <si>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</si>
  <si>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</si>
  <si>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</si>
  <si>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</si>
  <si>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</si>
  <si>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</si>
  <si>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</si>
  <si>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</si>
  <si>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</si>
  <si>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</si>
  <si>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</si>
  <si>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</si>
  <si>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</si>
  <si>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</si>
  <si>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</si>
  <si>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</si>
  <si>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</si>
  <si>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</si>
  <si>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</si>
  <si>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</si>
  <si>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</si>
  <si>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</si>
  <si>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</si>
  <si>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</si>
  <si>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</si>
  <si>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</si>
  <si>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</si>
  <si>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</si>
  <si>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</si>
  <si>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</si>
  <si>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</si>
  <si>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</si>
  <si>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</si>
  <si>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</si>
  <si>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</si>
  <si>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</si>
  <si>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</si>
  <si>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</si>
  <si>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</si>
  <si>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</si>
  <si>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</si>
  <si>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</si>
  <si>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</si>
  <si>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</si>
  <si>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</si>
  <si>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</si>
  <si>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</si>
  <si>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</si>
  <si>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</si>
  <si>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</si>
  <si>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</si>
  <si>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</si>
  <si>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</si>
  <si>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</si>
  <si>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</si>
  <si>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</si>
  <si>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</si>
  <si>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</si>
  <si>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</si>
  <si>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</si>
  <si>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</si>
  <si>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</si>
  <si>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</si>
  <si>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</si>
  <si>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</si>
  <si>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</si>
  <si>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</si>
  <si>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</si>
  <si>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</si>
  <si>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</si>
  <si>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</si>
  <si>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</si>
  <si>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</si>
  <si>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</si>
  <si>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</si>
  <si>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</si>
  <si>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</si>
  <si>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</si>
  <si>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</si>
  <si>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</si>
  <si>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</si>
  <si>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</si>
  <si>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</si>
  <si>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</si>
  <si>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</si>
  <si>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</si>
  <si>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</si>
  <si>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</si>
  <si>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</si>
  <si>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</si>
  <si>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</si>
  <si>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</si>
  <si>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</si>
  <si>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</si>
  <si>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</si>
  <si>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</si>
  <si>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</si>
  <si>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</si>
  <si>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</si>
  <si>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</si>
  <si>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</si>
  <si>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</si>
  <si>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</si>
  <si>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</si>
  <si>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</si>
  <si>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</si>
  <si>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</si>
  <si>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</si>
  <si>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</si>
  <si>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</si>
  <si>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</si>
  <si>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</si>
  <si>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</si>
  <si>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</si>
  <si>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</si>
  <si>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</si>
  <si>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</si>
  <si>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</si>
  <si>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</si>
  <si>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</si>
  <si>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</si>
  <si>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</si>
  <si>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</si>
  <si>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</si>
  <si>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</si>
  <si>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</si>
  <si>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</si>
  <si>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</si>
  <si>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</si>
  <si>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</si>
  <si>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</si>
  <si>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</si>
  <si>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</si>
  <si>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</si>
  <si>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</si>
  <si>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</si>
  <si>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</si>
  <si>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</si>
  <si>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</si>
  <si>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</si>
  <si>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</si>
  <si>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</si>
  <si>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</si>
  <si>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</si>
  <si>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</si>
  <si>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</si>
  <si>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</si>
  <si>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</si>
  <si>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</si>
  <si>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</si>
  <si>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</si>
  <si>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</si>
  <si>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</si>
  <si>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</si>
  <si>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</si>
  <si>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</si>
  <si>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</si>
  <si>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</si>
  <si>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</si>
  <si>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</si>
  <si>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</si>
  <si>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</si>
  <si>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</si>
  <si>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</si>
  <si>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</si>
  <si>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</si>
  <si>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</si>
  <si>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</si>
  <si>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</si>
  <si>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</si>
  <si>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</si>
  <si>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</si>
  <si>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</si>
  <si>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</si>
  <si>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</si>
  <si>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</si>
  <si>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</si>
  <si>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</si>
  <si>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</si>
  <si>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</si>
  <si>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</si>
  <si>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</si>
  <si>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</si>
  <si>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</si>
  <si>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</si>
  <si>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</si>
  <si>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</si>
  <si>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</si>
  <si>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</si>
  <si>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</si>
  <si>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</si>
  <si>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</si>
  <si>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</si>
  <si>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</si>
  <si>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</si>
  <si>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</si>
  <si>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</si>
  <si>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</si>
  <si>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</si>
  <si>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</si>
  <si>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</si>
  <si>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</si>
  <si>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</si>
  <si>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</si>
  <si>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</si>
  <si>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</si>
  <si>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</si>
  <si>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</si>
  <si>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</si>
  <si>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</si>
  <si>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</si>
  <si>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</si>
  <si>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</si>
  <si>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</si>
  <si>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</si>
  <si>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</si>
  <si>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</si>
  <si>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</si>
  <si>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</si>
  <si>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</si>
  <si>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</si>
  <si>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</si>
  <si>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</si>
  <si>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</si>
  <si>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</si>
  <si>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</si>
  <si>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</si>
  <si>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</si>
  <si>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</si>
  <si>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</si>
  <si>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</si>
  <si>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</si>
  <si>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</si>
  <si>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</si>
  <si>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</si>
  <si>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</si>
  <si>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</si>
  <si>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</si>
  <si>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</si>
  <si>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</si>
  <si>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</si>
  <si>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</si>
  <si>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</si>
  <si>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</si>
  <si>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</si>
  <si>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</si>
  <si>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</si>
  <si>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</si>
  <si>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</si>
  <si>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</si>
  <si>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</si>
  <si>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</si>
  <si>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</si>
  <si>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</si>
  <si>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</si>
  <si>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</si>
  <si>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</si>
  <si>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</si>
  <si>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</si>
  <si>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</si>
  <si>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</si>
  <si>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</si>
  <si>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</si>
  <si>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</si>
  <si>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</si>
  <si>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</si>
  <si>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</si>
  <si>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</si>
  <si>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</si>
  <si>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</si>
  <si>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</si>
  <si>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</si>
  <si>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</si>
  <si>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</si>
  <si>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</si>
  <si>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</si>
  <si>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</si>
  <si>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</si>
  <si>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</si>
  <si>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</si>
  <si>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</si>
  <si>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</si>
  <si>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</si>
  <si>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</si>
  <si>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</si>
  <si>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</si>
  <si>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</si>
  <si>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</si>
  <si>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</si>
  <si>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</si>
  <si>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</si>
  <si>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</si>
  <si>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</si>
  <si>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</si>
  <si>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</si>
  <si>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</si>
  <si>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</si>
  <si>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</si>
  <si>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</si>
  <si>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</si>
  <si>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</si>
  <si>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</si>
  <si>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</si>
  <si>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</si>
  <si>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</si>
  <si>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</si>
  <si>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</si>
  <si>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</si>
  <si>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</si>
  <si>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</si>
  <si>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</si>
  <si>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</si>
  <si>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</si>
  <si>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</si>
  <si>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</si>
  <si>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</si>
  <si>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</si>
  <si>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</si>
  <si>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</si>
  <si>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</si>
  <si>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</si>
  <si>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</si>
  <si>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</si>
  <si>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</si>
  <si>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</si>
  <si>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</si>
  <si>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</si>
  <si>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</si>
  <si>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</si>
  <si>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</si>
  <si>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</si>
  <si>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</si>
  <si>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</si>
  <si>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</si>
  <si>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</si>
  <si>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</si>
  <si>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</si>
  <si>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</si>
  <si>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</si>
  <si>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</si>
  <si>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</si>
  <si>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</si>
  <si>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</si>
  <si>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</si>
  <si>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</si>
  <si>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</si>
  <si>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</si>
  <si>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</si>
  <si>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</si>
  <si>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</si>
  <si>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</si>
  <si>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</si>
  <si>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</si>
  <si>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</si>
  <si>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</si>
  <si>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</si>
  <si>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</si>
  <si>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</si>
  <si>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</si>
  <si>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</si>
  <si>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</si>
  <si>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</si>
  <si>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</si>
  <si>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</si>
  <si>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</si>
  <si>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</si>
  <si>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</si>
  <si>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</si>
  <si>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</si>
  <si>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</si>
  <si>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</si>
  <si>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</si>
  <si>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</si>
  <si>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</si>
  <si>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</si>
  <si>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</si>
  <si>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</si>
  <si>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</si>
  <si>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</si>
  <si>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</si>
  <si>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</si>
  <si>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</si>
  <si>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</si>
  <si>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</si>
  <si>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</si>
  <si>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</si>
  <si>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</si>
  <si>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</si>
  <si>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</si>
  <si>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</si>
  <si>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</si>
  <si>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</si>
  <si>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</si>
  <si>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</si>
  <si>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</si>
  <si>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</si>
  <si>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</si>
  <si>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</si>
  <si>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</si>
  <si>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</si>
  <si>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</si>
  <si>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</si>
  <si>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</si>
  <si>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</si>
  <si>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</si>
  <si>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</si>
  <si>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</si>
  <si>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</si>
  <si>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</si>
  <si>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</si>
  <si>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</si>
  <si>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</si>
  <si>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</si>
  <si>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</si>
  <si>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</si>
  <si>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</si>
  <si>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</si>
  <si>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</si>
  <si>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</si>
  <si>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</si>
  <si>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</si>
  <si>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</si>
  <si>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</si>
  <si>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</si>
  <si>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</si>
  <si>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</si>
  <si>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</si>
  <si>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</si>
  <si>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</si>
  <si>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</si>
  <si>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</si>
  <si>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</si>
  <si>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</si>
  <si>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</si>
  <si>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</si>
  <si>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</si>
  <si>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</si>
  <si>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</si>
  <si>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</si>
  <si>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</si>
  <si>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</si>
  <si>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</si>
  <si>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</si>
  <si>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</si>
  <si>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</si>
  <si>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</si>
  <si>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</si>
  <si>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</si>
  <si>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</si>
  <si>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</si>
  <si>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</si>
  <si>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</si>
  <si>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</si>
  <si>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</si>
  <si>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</si>
  <si>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</si>
  <si>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</si>
  <si>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</si>
  <si>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</si>
  <si>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</si>
  <si>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</si>
  <si>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</si>
  <si>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</si>
  <si>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</si>
  <si>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</si>
  <si>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</si>
  <si>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</si>
  <si>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</si>
  <si>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</si>
  <si>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</si>
  <si>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</si>
  <si>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</si>
  <si>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</si>
  <si>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</si>
  <si>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</si>
  <si>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</si>
  <si>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</si>
  <si>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</si>
  <si>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</si>
  <si>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</si>
  <si>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</si>
  <si>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</si>
  <si>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</si>
  <si>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</si>
  <si>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</si>
  <si>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</si>
  <si>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</si>
  <si>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</si>
  <si>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</si>
  <si>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</si>
  <si>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</si>
  <si>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</si>
  <si>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</si>
  <si>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</si>
  <si>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</si>
  <si>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</si>
  <si>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</si>
  <si>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</si>
  <si>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</si>
  <si>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</si>
  <si>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</si>
  <si>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</si>
  <si>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</si>
  <si>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</si>
  <si>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</si>
  <si>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</si>
  <si>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</si>
  <si>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</si>
  <si>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</si>
  <si>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</si>
  <si>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</si>
  <si>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</si>
  <si>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</si>
  <si>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</si>
  <si>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</si>
  <si>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</si>
  <si>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</si>
  <si>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</si>
  <si>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</si>
  <si>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</si>
  <si>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</si>
  <si>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</si>
  <si>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</si>
  <si>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</si>
  <si>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</si>
  <si>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</si>
  <si>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</si>
  <si>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</si>
  <si>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</si>
  <si>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</si>
  <si>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</si>
  <si>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</si>
  <si>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</si>
  <si>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</si>
  <si>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</si>
  <si>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</si>
  <si>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</si>
  <si>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</si>
  <si>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</si>
  <si>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</si>
  <si>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</si>
  <si>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</si>
  <si>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</si>
  <si>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</si>
  <si>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</si>
  <si>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</si>
  <si>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</si>
  <si>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</si>
  <si>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</si>
  <si>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</si>
  <si>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</si>
  <si>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</si>
  <si>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</si>
  <si>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</si>
  <si>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</si>
  <si>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</si>
  <si>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</si>
  <si>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</si>
  <si>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</si>
  <si>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</si>
  <si>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</si>
  <si>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</si>
  <si>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</si>
  <si>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</si>
  <si>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</si>
  <si>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</si>
  <si>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</si>
  <si>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</si>
  <si>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</si>
  <si>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</si>
  <si>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</si>
  <si>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</si>
  <si>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</si>
  <si>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</si>
  <si>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</si>
  <si>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</si>
  <si>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</si>
  <si>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</si>
  <si>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</si>
  <si>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</si>
  <si>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</si>
  <si>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</si>
  <si>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</si>
  <si>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</si>
  <si>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</si>
  <si>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</si>
  <si>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</si>
  <si>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</si>
  <si>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</si>
  <si>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</si>
  <si>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</si>
  <si>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</si>
  <si>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</si>
  <si>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</si>
  <si>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</si>
  <si>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</si>
  <si>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</si>
  <si>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</si>
  <si>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</si>
  <si>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</si>
  <si>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</si>
  <si>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</si>
  <si>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</si>
  <si>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</si>
  <si>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</si>
  <si>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</si>
  <si>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</si>
  <si>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</si>
  <si>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</si>
  <si>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</si>
  <si>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</si>
  <si>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</si>
  <si>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</si>
  <si>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</si>
  <si>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</si>
  <si>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</si>
  <si>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</si>
  <si>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</si>
  <si>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</si>
  <si>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</si>
  <si>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</si>
  <si>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</si>
  <si>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</si>
  <si>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</si>
  <si>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</si>
  <si>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</si>
  <si>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</si>
  <si>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</si>
  <si>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</si>
  <si>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</si>
  <si>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</si>
  <si>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</si>
  <si>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</si>
  <si>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</si>
  <si>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</si>
  <si>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</si>
  <si>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</si>
  <si>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</si>
  <si>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</si>
  <si>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</si>
  <si>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</si>
  <si>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</si>
  <si>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</si>
  <si>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</si>
  <si>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</si>
  <si>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</si>
  <si>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</si>
  <si>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</si>
  <si>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</si>
  <si>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</si>
  <si>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</si>
  <si>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</si>
  <si>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</si>
  <si>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</si>
  <si>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</si>
  <si>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</si>
  <si>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</si>
  <si>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</si>
  <si>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</si>
  <si>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</si>
  <si>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</si>
  <si>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</si>
  <si>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</si>
  <si>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</si>
  <si>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</si>
  <si>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</si>
  <si>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</si>
  <si>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</si>
  <si>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</si>
  <si>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</si>
  <si>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</si>
  <si>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</si>
  <si>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</si>
  <si>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</si>
  <si>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</si>
  <si>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</si>
  <si>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</si>
  <si>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</si>
  <si>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</si>
  <si>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</si>
  <si>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</si>
  <si>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</si>
  <si>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</si>
  <si>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</si>
  <si>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</si>
  <si>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</si>
  <si>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</si>
  <si>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</si>
  <si>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</si>
  <si>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</si>
  <si>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</si>
  <si>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</si>
  <si>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</si>
  <si>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</si>
  <si>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</si>
  <si>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</si>
  <si>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</si>
  <si>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</si>
  <si>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</si>
  <si>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</si>
  <si>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</si>
  <si>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</si>
  <si>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</si>
  <si>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</si>
  <si>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</si>
  <si>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</si>
  <si>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</si>
  <si>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</si>
  <si>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</si>
  <si>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</si>
  <si>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</si>
  <si>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</si>
  <si>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</si>
  <si>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</si>
  <si>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</si>
  <si>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</si>
  <si>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</si>
  <si>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</si>
  <si>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</si>
  <si>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</si>
  <si>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</si>
  <si>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</si>
  <si>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</si>
  <si>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</si>
  <si>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</si>
  <si>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</si>
  <si>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</si>
  <si>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</si>
  <si>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</si>
  <si>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</si>
  <si>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</si>
  <si>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</si>
  <si>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</si>
  <si>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</si>
  <si>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</si>
  <si>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</si>
  <si>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</si>
  <si>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</si>
  <si>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</si>
  <si>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</si>
  <si>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</si>
  <si>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</si>
  <si>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</si>
  <si>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</si>
  <si>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</si>
  <si>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</si>
  <si>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</si>
  <si>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</si>
  <si>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</si>
  <si>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</si>
  <si>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</si>
  <si>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</si>
  <si>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</si>
  <si>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</si>
  <si>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</si>
  <si>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</si>
  <si>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</si>
  <si>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</si>
  <si>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</si>
  <si>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</si>
  <si>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</si>
  <si>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</si>
  <si>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</si>
  <si>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</si>
  <si>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</si>
  <si>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</si>
  <si>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</si>
  <si>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</si>
  <si>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</si>
  <si>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</si>
  <si>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</si>
  <si>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</si>
  <si>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</si>
  <si>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</si>
  <si>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</si>
  <si>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</si>
  <si>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</si>
  <si>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</si>
  <si>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</si>
  <si>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</si>
  <si>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</si>
  <si>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</si>
  <si>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</si>
  <si>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</si>
  <si>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</si>
  <si>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</si>
  <si>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</si>
  <si>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</si>
  <si>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</si>
  <si>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</si>
  <si>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</si>
  <si>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</si>
  <si>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</si>
  <si>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</si>
  <si>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</si>
  <si>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</si>
  <si>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</si>
  <si>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</si>
  <si>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</si>
  <si>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</si>
  <si>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</si>
  <si>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</si>
  <si>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</si>
  <si>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</si>
  <si>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</si>
  <si>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</si>
  <si>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</si>
  <si>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</si>
  <si>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</si>
  <si>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</si>
  <si>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</si>
  <si>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</si>
  <si>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</si>
  <si>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</si>
  <si>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</si>
  <si>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</si>
  <si>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</si>
  <si>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</si>
  <si>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</si>
  <si>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</si>
  <si>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</si>
  <si>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</si>
  <si>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</si>
  <si>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</si>
  <si>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</si>
  <si>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</si>
  <si>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</si>
  <si>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</si>
  <si>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</si>
  <si>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</si>
  <si>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</si>
  <si>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</si>
  <si>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</si>
  <si>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</si>
  <si>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</si>
  <si>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</si>
  <si>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</si>
  <si>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</si>
  <si>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</si>
  <si>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</si>
  <si>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</si>
  <si>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</si>
  <si>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</si>
  <si>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</si>
  <si>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</si>
  <si>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</si>
  <si>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</si>
  <si>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</si>
  <si>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</si>
  <si>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</si>
  <si>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</si>
  <si>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</si>
  <si>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</si>
  <si>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</si>
  <si>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</si>
  <si>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</si>
  <si>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</si>
  <si>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</si>
  <si>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</si>
  <si>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</si>
  <si>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</si>
  <si>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</si>
  <si>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</si>
  <si>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</si>
  <si>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</si>
  <si>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</si>
  <si>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</si>
  <si>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</si>
  <si>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</si>
  <si>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</si>
  <si>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</si>
  <si>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</si>
  <si>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</si>
  <si>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</si>
  <si>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</si>
  <si>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</si>
  <si>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</si>
  <si>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</si>
  <si>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</si>
  <si>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</si>
  <si>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</si>
  <si>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</si>
  <si>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</si>
  <si>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</si>
  <si>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</si>
  <si>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</si>
  <si>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</si>
  <si>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</si>
  <si>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</si>
  <si>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</si>
  <si>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</si>
  <si>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</si>
  <si>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</si>
  <si>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</si>
  <si>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</si>
  <si>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</si>
  <si>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</si>
  <si>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</si>
  <si>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</si>
  <si>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</si>
  <si>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</si>
  <si>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</si>
  <si>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</si>
  <si>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</si>
  <si>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</si>
  <si>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</si>
  <si>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</si>
  <si>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</si>
  <si>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</si>
  <si>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</si>
  <si>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</si>
  <si>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</si>
  <si>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</si>
  <si>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</si>
  <si>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</si>
  <si>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</si>
  <si>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</si>
  <si>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</si>
  <si>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</si>
  <si>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</si>
  <si>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</si>
  <si>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</si>
  <si>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</si>
  <si>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</si>
  <si>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</si>
  <si>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</si>
  <si>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</si>
  <si>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</si>
  <si>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</si>
  <si>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</si>
  <si>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</si>
  <si>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</si>
  <si>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</si>
  <si>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</si>
  <si>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</si>
  <si>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</si>
  <si>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</si>
  <si>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</si>
  <si>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</si>
  <si>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</si>
  <si>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</si>
  <si>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</si>
  <si>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</si>
  <si>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</si>
  <si>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</si>
  <si>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</si>
  <si>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</si>
  <si>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</si>
  <si>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</si>
  <si>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</si>
  <si>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</si>
  <si>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</si>
  <si>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</si>
  <si>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</si>
  <si>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</si>
  <si>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</si>
  <si>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</si>
  <si>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</si>
  <si>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</si>
  <si>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</si>
  <si>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</si>
  <si>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</si>
  <si>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</si>
  <si>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</si>
  <si>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</si>
  <si>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</si>
  <si>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</si>
  <si>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</si>
  <si>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</si>
  <si>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</si>
  <si>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</si>
  <si>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</si>
  <si>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</si>
  <si>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</si>
  <si>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</si>
  <si>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</si>
  <si>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</si>
  <si>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</si>
  <si>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</si>
  <si>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</si>
  <si>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</si>
  <si>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</si>
  <si>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</si>
  <si>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</si>
  <si>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</si>
  <si>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</si>
  <si>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</si>
  <si>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</si>
  <si>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</si>
  <si>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</si>
  <si>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</si>
  <si>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</si>
  <si>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</si>
  <si>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</si>
  <si>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</si>
  <si>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</si>
  <si>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</si>
  <si>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</si>
  <si>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</si>
  <si>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</si>
  <si>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</si>
  <si>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</si>
  <si>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</si>
  <si>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</si>
  <si>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</si>
  <si>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</si>
  <si>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</si>
  <si>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</si>
  <si>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</si>
  <si>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</si>
  <si>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</si>
  <si>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</si>
  <si>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</si>
  <si>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</si>
  <si>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</si>
  <si>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</si>
  <si>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</si>
  <si>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</si>
  <si>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</si>
  <si>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</si>
  <si>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</si>
  <si>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</si>
  <si>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</si>
  <si>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</si>
  <si>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</si>
  <si>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</si>
  <si>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</si>
  <si>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</si>
  <si>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</si>
  <si>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</si>
  <si>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</si>
  <si>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</si>
  <si>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</si>
  <si>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</si>
  <si>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</si>
  <si>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</si>
  <si>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</si>
  <si>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</si>
  <si>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</si>
  <si>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</si>
  <si>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</si>
  <si>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</si>
  <si>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</si>
  <si>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</si>
  <si>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</si>
  <si>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</si>
  <si>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</si>
  <si>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</si>
  <si>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</si>
  <si>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</si>
  <si>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</si>
  <si>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</si>
  <si>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</si>
  <si>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</si>
  <si>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</si>
  <si>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</si>
  <si>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</si>
  <si>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</si>
  <si>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</si>
  <si>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</si>
  <si>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</si>
  <si>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</si>
  <si>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</si>
  <si>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</si>
  <si>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</si>
  <si>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</si>
  <si>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</si>
  <si>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</si>
  <si>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</si>
  <si>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</si>
  <si>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</si>
  <si>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</si>
  <si>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</si>
  <si>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</si>
  <si>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</si>
  <si>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</si>
  <si>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</si>
  <si>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</si>
  <si>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</si>
  <si>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</si>
  <si>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</si>
  <si>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</si>
  <si>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</si>
  <si>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</si>
  <si>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</si>
  <si>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</si>
  <si>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</si>
  <si>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</si>
  <si>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</si>
  <si>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</si>
  <si>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</si>
  <si>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</si>
  <si>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</si>
  <si>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</si>
  <si>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</si>
  <si>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</si>
  <si>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</si>
  <si>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</si>
  <si>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</si>
  <si>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</si>
  <si>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</si>
  <si>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</si>
  <si>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</si>
  <si>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</si>
  <si>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</si>
  <si>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</si>
  <si>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</si>
  <si>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</si>
  <si>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</si>
  <si>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</si>
  <si>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</si>
  <si>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</si>
  <si>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</si>
  <si>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</si>
  <si>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</si>
  <si>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</si>
  <si>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</si>
  <si>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</si>
  <si>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</si>
  <si>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</si>
  <si>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</si>
  <si>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</si>
  <si>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</si>
  <si>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</si>
  <si>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</si>
  <si>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</si>
  <si>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</si>
  <si>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</si>
  <si>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</si>
  <si>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</si>
  <si>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</si>
  <si>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</si>
  <si>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</si>
  <si>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</si>
  <si>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</si>
  <si>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</si>
  <si>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</si>
  <si>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</si>
  <si>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</si>
  <si>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</si>
  <si>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</si>
  <si>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</si>
  <si>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</si>
  <si>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</si>
  <si>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</si>
  <si>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</si>
  <si>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</si>
  <si>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</si>
  <si>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</si>
  <si>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</si>
  <si>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</si>
  <si>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</si>
  <si>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</si>
  <si>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</si>
  <si>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</si>
  <si>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</si>
  <si>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</si>
  <si>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</si>
  <si>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</si>
  <si>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</si>
  <si>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</si>
  <si>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</si>
  <si>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</si>
  <si>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</si>
  <si>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</si>
  <si>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</si>
  <si>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</si>
  <si>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</si>
  <si>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</si>
  <si>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</si>
  <si>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</si>
  <si>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</si>
  <si>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</si>
  <si>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</si>
  <si>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</si>
  <si>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</si>
  <si>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</si>
  <si>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</si>
  <si>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</si>
  <si>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</si>
  <si>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</si>
  <si>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</si>
  <si>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</si>
  <si>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</si>
  <si>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</si>
  <si>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</si>
  <si>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</si>
  <si>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</si>
  <si>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</si>
  <si>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</si>
  <si>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</si>
  <si>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</si>
  <si>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</si>
  <si>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</si>
  <si>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</si>
  <si>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</si>
  <si>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</si>
  <si>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</si>
  <si>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</si>
  <si>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</si>
  <si>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</si>
  <si>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</si>
  <si>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</si>
  <si>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</si>
  <si>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</si>
  <si>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</si>
  <si>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</si>
  <si>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</si>
  <si>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</si>
  <si>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</si>
  <si>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</si>
  <si>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</si>
  <si>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</si>
  <si>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</si>
  <si>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</si>
  <si>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</si>
  <si>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</si>
  <si>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</si>
  <si>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</si>
  <si>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</si>
  <si>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</si>
  <si>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</si>
  <si>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</si>
  <si>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</si>
  <si>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</si>
  <si>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</si>
  <si>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</si>
  <si>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</si>
  <si>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</si>
  <si>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</si>
  <si>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</si>
  <si>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</si>
  <si>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</si>
  <si>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</si>
  <si>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</si>
  <si>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</si>
  <si>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</si>
  <si>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</si>
  <si>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</si>
  <si>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</si>
  <si>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</si>
  <si>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</si>
  <si>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</si>
  <si>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</si>
  <si>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</si>
  <si>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</si>
  <si>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</si>
  <si>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</si>
  <si>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</si>
  <si>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</si>
  <si>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</si>
  <si>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</si>
  <si>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</si>
  <si>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</si>
  <si>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</si>
  <si>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</si>
  <si>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</si>
  <si>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</si>
  <si>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</si>
  <si>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</si>
  <si>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</si>
  <si>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</si>
  <si>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</si>
  <si>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</si>
  <si>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</si>
  <si>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</si>
  <si>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</si>
  <si>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</si>
  <si>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</si>
  <si>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</si>
  <si>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</si>
  <si>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</si>
  <si>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</si>
  <si>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</si>
  <si>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</si>
  <si>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</si>
  <si>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</si>
  <si>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</si>
  <si>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</si>
  <si>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</si>
  <si>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</si>
  <si>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</si>
  <si>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</si>
  <si>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</si>
  <si>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</si>
  <si>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</si>
  <si>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</si>
  <si>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</si>
  <si>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</si>
  <si>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</si>
  <si>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</si>
  <si>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</si>
  <si>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</si>
  <si>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</si>
  <si>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</si>
  <si>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</si>
  <si>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</si>
  <si>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</si>
  <si>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</si>
  <si>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</si>
  <si>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</si>
  <si>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</si>
  <si>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</si>
  <si>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</si>
  <si>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</si>
  <si>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</si>
  <si>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</si>
  <si>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</si>
  <si>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</si>
  <si>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</si>
  <si>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</si>
  <si>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</si>
  <si>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</si>
  <si>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</si>
  <si>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</si>
  <si>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</si>
  <si>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</si>
  <si>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</si>
  <si>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</si>
  <si>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</si>
  <si>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</si>
  <si>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</si>
  <si>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</si>
  <si>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</si>
  <si>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</si>
  <si>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</si>
  <si>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</si>
  <si>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</si>
  <si>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</si>
  <si>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</si>
  <si>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</si>
  <si>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</si>
  <si>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</si>
  <si>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</si>
  <si>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</si>
  <si>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</si>
  <si>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</si>
  <si>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</si>
  <si>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</si>
  <si>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</si>
  <si>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</si>
  <si>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</si>
  <si>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</si>
  <si>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</si>
  <si>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</si>
  <si>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</si>
  <si>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</si>
  <si>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</si>
  <si>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</si>
  <si>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</si>
  <si>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</si>
  <si>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</si>
  <si>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</si>
  <si>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</si>
  <si>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</si>
  <si>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</si>
  <si>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</si>
  <si>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</si>
  <si>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</si>
  <si>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</si>
  <si>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</si>
  <si>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</si>
  <si>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</si>
  <si>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</si>
  <si>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</si>
  <si>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</si>
  <si>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</si>
  <si>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</si>
  <si>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</si>
  <si>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</si>
  <si>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</si>
  <si>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</si>
  <si>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</si>
  <si>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</si>
  <si>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</si>
  <si>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</si>
  <si>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</si>
  <si>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</si>
  <si>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</si>
  <si>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</si>
  <si>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</si>
  <si>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</si>
  <si>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</si>
  <si>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</si>
  <si>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</si>
  <si>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</si>
  <si>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</si>
  <si>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</si>
  <si>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</si>
  <si>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</si>
  <si>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</si>
  <si>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</si>
  <si>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</si>
  <si>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</si>
  <si>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</si>
  <si>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</si>
  <si>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</si>
  <si>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</si>
  <si>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</si>
  <si>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</si>
  <si>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</si>
  <si>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</si>
  <si>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</si>
  <si>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</si>
  <si>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</si>
  <si>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</si>
  <si>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</si>
  <si>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</si>
  <si>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</si>
  <si>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</si>
  <si>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</si>
  <si>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</si>
  <si>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</si>
  <si>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</si>
  <si>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</si>
  <si>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</si>
  <si>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</si>
  <si>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</si>
  <si>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</si>
  <si>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</si>
  <si>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</si>
  <si>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</si>
  <si>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</si>
  <si>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</si>
  <si>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</si>
  <si>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</si>
  <si>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</si>
  <si>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</si>
  <si>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</si>
  <si>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</si>
  <si>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</si>
  <si>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</si>
  <si>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</si>
  <si>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</si>
  <si>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</si>
  <si>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</si>
  <si>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</si>
  <si>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</si>
  <si>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</si>
  <si>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</si>
  <si>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</si>
  <si>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</si>
  <si>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</si>
  <si>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</si>
  <si>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</si>
  <si>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</si>
  <si>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</si>
  <si>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</si>
  <si>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</si>
  <si>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</si>
  <si>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</si>
  <si>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</si>
  <si>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</si>
  <si>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</si>
  <si>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</si>
  <si>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</si>
  <si>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</si>
  <si>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</si>
  <si>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</si>
  <si>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</si>
  <si>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</si>
  <si>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</si>
  <si>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</si>
  <si>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</si>
  <si>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</si>
  <si>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</si>
  <si>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</si>
  <si>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</si>
  <si>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</si>
  <si>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</si>
  <si>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</si>
  <si>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</si>
  <si>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</si>
  <si>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</si>
  <si>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</si>
  <si>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</si>
  <si>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</si>
  <si>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</si>
  <si>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</si>
  <si>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</si>
  <si>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</si>
  <si>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</si>
  <si>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</si>
  <si>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</si>
  <si>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</si>
  <si>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</si>
  <si>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</si>
  <si>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</si>
  <si>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</si>
  <si>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</si>
  <si>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</si>
  <si>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</si>
  <si>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</si>
  <si>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</si>
  <si>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</si>
  <si>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</si>
  <si>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</si>
  <si>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</si>
  <si>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</si>
  <si>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</si>
  <si>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</si>
  <si>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</si>
  <si>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</si>
  <si>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</si>
  <si>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</si>
  <si>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</si>
  <si>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</si>
  <si>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</si>
  <si>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</si>
  <si>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</si>
  <si>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</si>
  <si>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</si>
  <si>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</si>
  <si>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</si>
  <si>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</si>
  <si>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</si>
  <si>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</si>
  <si>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</si>
  <si>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</si>
  <si>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</si>
  <si>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</si>
  <si>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</si>
  <si>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</si>
  <si>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</si>
  <si>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</si>
  <si>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</si>
  <si>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</si>
  <si>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</si>
  <si>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</si>
  <si>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</si>
  <si>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</si>
  <si>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</si>
  <si>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</si>
  <si>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</si>
  <si>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</si>
  <si>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</si>
  <si>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</si>
  <si>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</si>
  <si>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</si>
  <si>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</si>
  <si>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</si>
  <si>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</si>
  <si>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</si>
  <si>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</si>
  <si>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</si>
  <si>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</si>
  <si>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</si>
  <si>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</si>
  <si>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</si>
  <si>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</si>
  <si>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</si>
  <si>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</si>
  <si>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</si>
  <si>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</si>
  <si>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</si>
  <si>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</si>
  <si>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</si>
  <si>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</si>
  <si>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</si>
  <si>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</si>
  <si>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</si>
  <si>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</si>
  <si>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</si>
  <si>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</si>
  <si>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</si>
  <si>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</si>
  <si>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</si>
  <si>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</si>
  <si>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</si>
  <si>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</si>
  <si>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</si>
  <si>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</si>
  <si>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</si>
  <si>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</si>
  <si>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</si>
  <si>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</si>
  <si>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</si>
  <si>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</si>
  <si>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</si>
  <si>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</si>
  <si>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</si>
  <si>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</si>
  <si>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</si>
  <si>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</si>
  <si>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</si>
  <si>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</si>
  <si>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</si>
  <si>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</si>
  <si>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</si>
  <si>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</si>
  <si>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</si>
  <si>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</si>
  <si>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</si>
  <si>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</si>
  <si>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</si>
  <si>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</si>
  <si>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</si>
  <si>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</si>
  <si>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</si>
  <si>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</si>
  <si>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</si>
  <si>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</si>
  <si>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</si>
  <si>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</si>
  <si>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</si>
  <si>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</si>
  <si>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</si>
  <si>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</si>
  <si>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</si>
  <si>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</si>
  <si>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</si>
  <si>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</si>
  <si>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</si>
  <si>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</si>
  <si>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</si>
  <si>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</si>
  <si>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</si>
  <si>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</si>
  <si>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</si>
  <si>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</si>
  <si>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</si>
  <si>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</si>
  <si>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</si>
  <si>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</si>
  <si>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</si>
  <si>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</si>
  <si>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</si>
  <si>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</si>
  <si>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</si>
  <si>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</si>
  <si>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</si>
  <si>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</si>
  <si>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</si>
  <si>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</si>
  <si>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</si>
  <si>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</si>
  <si>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</si>
  <si>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</si>
  <si>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</si>
  <si>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</si>
  <si>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</si>
  <si>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</si>
  <si>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</si>
  <si>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</si>
  <si>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</si>
  <si>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</si>
  <si>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</si>
  <si>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</si>
  <si>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</si>
  <si>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</si>
  <si>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</si>
  <si>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</si>
  <si>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</si>
  <si>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</si>
  <si>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</si>
  <si>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</si>
  <si>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</si>
  <si>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</si>
  <si>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</si>
  <si>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</si>
  <si>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</si>
  <si>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</si>
  <si>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</si>
  <si>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</si>
  <si>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</si>
  <si>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</si>
  <si>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</si>
  <si>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</si>
  <si>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</si>
  <si>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</si>
  <si>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</si>
  <si>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</si>
  <si>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</si>
  <si>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</si>
  <si>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</si>
  <si>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</si>
  <si>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</si>
  <si>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</si>
  <si>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</si>
  <si>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</si>
  <si>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</si>
  <si>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</si>
  <si>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</si>
  <si>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</si>
  <si>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</si>
  <si>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</si>
  <si>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</si>
  <si>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</si>
  <si>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</si>
  <si>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</si>
  <si>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</si>
  <si>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</si>
  <si>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</si>
  <si>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</si>
  <si>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</si>
  <si>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</si>
  <si>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</si>
  <si>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</si>
  <si>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</si>
  <si>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</si>
  <si>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</si>
  <si>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</si>
  <si>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</si>
  <si>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</si>
  <si>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</si>
  <si>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</si>
  <si>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</si>
  <si>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</si>
  <si>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</si>
  <si>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</si>
  <si>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</si>
  <si>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</si>
  <si>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</si>
  <si>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</si>
  <si>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</si>
  <si>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</si>
  <si>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</si>
  <si>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</si>
  <si>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</si>
  <si>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</si>
  <si>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</si>
  <si>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</si>
  <si>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</si>
  <si>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</si>
  <si>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</si>
  <si>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</si>
  <si>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</si>
  <si>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</si>
  <si>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</si>
  <si>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</si>
  <si>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</si>
  <si>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</si>
  <si>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</si>
  <si>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</si>
  <si>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</si>
  <si>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</si>
  <si>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</si>
  <si>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</si>
  <si>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</si>
  <si>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</si>
  <si>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</si>
  <si>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</si>
  <si>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</si>
  <si>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</si>
  <si>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</si>
  <si>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</si>
  <si>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</si>
  <si>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</si>
  <si>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</si>
  <si>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</si>
  <si>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</si>
  <si>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</si>
  <si>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</si>
  <si>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</si>
  <si>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</si>
  <si>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</si>
  <si>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</si>
  <si>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</si>
  <si>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</si>
  <si>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</si>
  <si>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</si>
  <si>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</si>
  <si>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</si>
  <si>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</si>
  <si>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</si>
  <si>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</si>
  <si>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</si>
  <si>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</si>
  <si>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</si>
  <si>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</si>
  <si>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</si>
  <si>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</si>
  <si>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</si>
  <si>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</si>
  <si>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</si>
  <si>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</si>
  <si>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</si>
  <si>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</si>
  <si>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</si>
  <si>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</si>
  <si>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</si>
  <si>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</si>
  <si>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</si>
  <si>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</si>
  <si>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</si>
  <si>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</si>
  <si>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</si>
  <si>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</si>
  <si>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</si>
  <si>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</si>
  <si>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</si>
  <si>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</si>
  <si>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</si>
  <si>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</si>
  <si>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</si>
  <si>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</si>
  <si>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</si>
  <si>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</si>
  <si>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</si>
  <si>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</si>
  <si>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</si>
  <si>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</si>
  <si>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</si>
  <si>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</si>
  <si>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</si>
  <si>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</si>
  <si>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</si>
  <si>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</si>
  <si>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</si>
  <si>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</si>
  <si>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</si>
  <si>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</si>
  <si>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</si>
  <si>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</si>
  <si>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</si>
  <si>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</si>
  <si>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</si>
  <si>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</si>
  <si>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</si>
  <si>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</si>
  <si>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</si>
  <si>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</si>
  <si>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</si>
  <si>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</si>
  <si>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</si>
  <si>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</si>
  <si>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</si>
  <si>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</si>
  <si>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</si>
  <si>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</si>
  <si>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</si>
  <si>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</si>
  <si>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</si>
  <si>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</si>
  <si>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</si>
  <si>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</si>
  <si>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</si>
  <si>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</si>
  <si>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</si>
  <si>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</si>
  <si>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</si>
  <si>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</si>
  <si>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</si>
  <si>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</si>
  <si>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</si>
  <si>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</si>
  <si>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</si>
  <si>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</si>
  <si>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</si>
  <si>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</si>
  <si>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</si>
  <si>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</si>
  <si>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</si>
  <si>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</si>
  <si>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</si>
  <si>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</si>
  <si>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</si>
  <si>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</si>
  <si>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</si>
  <si>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</si>
  <si>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</si>
  <si>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</si>
  <si>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</si>
  <si>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</si>
  <si>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</si>
  <si>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</si>
  <si>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</si>
  <si>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</si>
  <si>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</si>
  <si>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</si>
  <si>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</si>
  <si>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</si>
  <si>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</si>
  <si>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</si>
  <si>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</si>
  <si>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</si>
  <si>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</si>
  <si>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</si>
  <si>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</si>
  <si>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</si>
  <si>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</si>
  <si>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</si>
  <si>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</si>
  <si>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</si>
  <si>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</si>
  <si>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</si>
  <si>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</si>
  <si>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</si>
  <si>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</si>
  <si>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</si>
  <si>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</si>
  <si>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</si>
  <si>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</si>
  <si>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</si>
  <si>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</si>
  <si>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</si>
  <si>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</si>
  <si>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</si>
  <si>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</si>
  <si>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</si>
  <si>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</si>
  <si>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</si>
  <si>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</si>
  <si>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</si>
  <si>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</si>
  <si>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</si>
  <si>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</si>
  <si>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</si>
  <si>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</si>
  <si>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</si>
  <si>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</si>
  <si>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</si>
  <si>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</si>
  <si>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</si>
  <si>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</si>
  <si>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</si>
  <si>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</si>
  <si>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</si>
  <si>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</si>
  <si>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</si>
  <si>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</si>
  <si>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</si>
  <si>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</si>
  <si>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</si>
  <si>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</si>
  <si>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</si>
  <si>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</si>
  <si>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</si>
  <si>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</si>
  <si>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</si>
  <si>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</si>
  <si>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</si>
  <si>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</si>
  <si>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</si>
  <si>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</si>
  <si>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</si>
  <si>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</si>
  <si>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</si>
  <si>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</si>
  <si>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</si>
  <si>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</si>
  <si>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</si>
  <si>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</si>
  <si>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</si>
  <si>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</si>
  <si>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</si>
  <si>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</si>
  <si>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</si>
  <si>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</si>
  <si>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</si>
  <si>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</si>
  <si>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</si>
  <si>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</si>
  <si>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</si>
  <si>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</si>
  <si>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</si>
  <si>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</si>
  <si>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</si>
  <si>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</si>
  <si>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</si>
  <si>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</si>
  <si>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</si>
  <si>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</si>
  <si>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</si>
  <si>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</si>
  <si>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</si>
  <si>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</si>
  <si>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</si>
  <si>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</si>
  <si>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</si>
  <si>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</si>
  <si>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</si>
  <si>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</si>
  <si>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</si>
  <si>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</si>
  <si>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</si>
  <si>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</si>
  <si>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</si>
  <si>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</si>
  <si>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</si>
  <si>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</si>
  <si>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</si>
  <si>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</si>
  <si>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</si>
  <si>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</si>
  <si>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</si>
  <si>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</si>
  <si>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</si>
  <si>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</si>
  <si>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</si>
  <si>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</si>
  <si>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</si>
  <si>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</si>
  <si>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</si>
  <si>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</si>
  <si>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</si>
  <si>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</si>
  <si>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</si>
  <si>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</si>
  <si>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</si>
  <si>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</si>
  <si>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</si>
  <si>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</si>
  <si>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</si>
  <si>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</si>
  <si>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</si>
  <si>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</si>
  <si>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</si>
  <si>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</si>
  <si>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</si>
  <si>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</si>
  <si>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</si>
  <si>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</si>
  <si>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</si>
  <si>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</si>
  <si>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</si>
  <si>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</si>
  <si>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</si>
  <si>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</si>
  <si>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</si>
  <si>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</si>
  <si>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</si>
  <si>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</si>
  <si>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</si>
  <si>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</si>
  <si>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</si>
  <si>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</si>
  <si>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</si>
  <si>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</si>
  <si>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</si>
  <si>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</si>
  <si>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</si>
  <si>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</si>
  <si>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</si>
  <si>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</si>
  <si>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</si>
  <si>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</si>
  <si>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</si>
  <si>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</si>
  <si>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</si>
  <si>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</si>
  <si>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</si>
  <si>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</si>
  <si>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</si>
  <si>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</si>
  <si>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</si>
  <si>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</si>
  <si>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</si>
  <si>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</si>
  <si>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</si>
  <si>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</si>
  <si>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</si>
  <si>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</si>
  <si>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</si>
  <si>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</si>
  <si>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</si>
  <si>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</si>
  <si>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</si>
  <si>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</si>
  <si>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</si>
  <si>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</si>
  <si>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</si>
  <si>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</si>
  <si>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</si>
  <si>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</si>
  <si>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</si>
  <si>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</si>
  <si>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</si>
  <si>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</si>
  <si>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</si>
  <si>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</si>
  <si>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</si>
  <si>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</si>
  <si>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</si>
  <si>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</si>
  <si>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</si>
  <si>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</si>
  <si>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</si>
  <si>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</si>
  <si>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</si>
  <si>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</si>
  <si>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</si>
  <si>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</si>
  <si>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</si>
  <si>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</si>
  <si>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</si>
  <si>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</si>
  <si>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</si>
  <si>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</si>
  <si>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</si>
  <si>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</si>
  <si>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</si>
  <si>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</si>
  <si>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</si>
  <si>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</si>
  <si>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</si>
  <si>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</si>
  <si>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</si>
  <si>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</si>
  <si>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</si>
  <si>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</si>
  <si>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</si>
  <si>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</si>
  <si>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</si>
  <si>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</si>
  <si>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</si>
  <si>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</si>
  <si>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</si>
  <si>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</si>
  <si>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</si>
  <si>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</si>
  <si>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</si>
  <si>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</si>
  <si>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</si>
  <si>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</si>
  <si>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</si>
  <si>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</si>
  <si>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</si>
  <si>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</si>
  <si>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</si>
  <si>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</si>
  <si>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</si>
  <si>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</si>
  <si>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</si>
  <si>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</si>
  <si>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</si>
  <si>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</si>
  <si>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</si>
  <si>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</si>
  <si>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</si>
  <si>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</si>
  <si>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</si>
  <si>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</si>
  <si>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</si>
  <si>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</si>
  <si>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</si>
  <si>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</si>
  <si>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</si>
  <si>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</si>
  <si>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</si>
  <si>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</si>
  <si>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</si>
  <si>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</si>
  <si>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</si>
  <si>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</si>
  <si>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</si>
  <si>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</si>
  <si>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</si>
  <si>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</si>
  <si>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</si>
  <si>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</si>
  <si>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</si>
  <si>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</si>
  <si>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</si>
  <si>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</si>
  <si>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</si>
  <si>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</si>
  <si>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</si>
  <si>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</si>
  <si>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</si>
  <si>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</si>
  <si>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</si>
  <si>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</si>
  <si>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</si>
  <si>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</si>
  <si>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</si>
  <si>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</si>
  <si>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</si>
  <si>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</si>
  <si>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</si>
  <si>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</si>
  <si>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</si>
  <si>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</si>
  <si>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</si>
  <si>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</si>
  <si>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</si>
  <si>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</si>
  <si>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</si>
  <si>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</si>
  <si>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</si>
  <si>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</si>
  <si>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</si>
  <si>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</si>
  <si>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</si>
  <si>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</si>
  <si>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</si>
  <si>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</si>
  <si>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</si>
  <si>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</si>
  <si>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</si>
  <si>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</si>
  <si>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</si>
  <si>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</si>
  <si>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</si>
  <si>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</si>
  <si>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</si>
  <si>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</si>
  <si>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</si>
  <si>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</si>
  <si>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</si>
  <si>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</si>
  <si>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</si>
  <si>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</si>
  <si>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</si>
  <si>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</si>
  <si>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</si>
  <si>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</si>
  <si>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</si>
  <si>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</si>
  <si>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</si>
  <si>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</si>
  <si>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</si>
  <si>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</si>
  <si>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</si>
  <si>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</si>
  <si>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</si>
  <si>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</si>
  <si>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</si>
  <si>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</si>
  <si>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</si>
  <si>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</si>
  <si>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</si>
  <si>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</si>
  <si>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</si>
  <si>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</si>
  <si>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</si>
  <si>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</si>
  <si>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</si>
  <si>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</si>
  <si>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</si>
  <si>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</si>
  <si>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</si>
  <si>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</si>
  <si>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</si>
  <si>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</si>
  <si>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</si>
  <si>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</si>
  <si>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</si>
  <si>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</si>
  <si>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</si>
  <si>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</si>
  <si>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</si>
  <si>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</si>
  <si>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</si>
  <si>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</si>
  <si>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</si>
  <si>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</si>
  <si>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</si>
  <si>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</si>
  <si>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</si>
  <si>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</si>
  <si>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</si>
  <si>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</si>
  <si>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</si>
  <si>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</si>
  <si>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</si>
  <si>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</si>
  <si>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</si>
  <si>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</si>
  <si>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</si>
  <si>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</si>
  <si>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</si>
  <si>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</si>
  <si>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</si>
  <si>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</si>
  <si>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</si>
  <si>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</si>
  <si>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</si>
  <si>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</si>
  <si>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</si>
  <si>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</si>
  <si>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</si>
  <si>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</si>
  <si>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</si>
  <si>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</si>
  <si>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</si>
  <si>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</si>
  <si>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</si>
  <si>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</si>
  <si>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</si>
  <si>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</si>
  <si>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</si>
  <si>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</si>
  <si>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</si>
  <si>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</si>
  <si>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</si>
  <si>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</si>
  <si>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</si>
  <si>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</si>
  <si>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</si>
  <si>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</si>
  <si>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</si>
  <si>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</si>
  <si>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</si>
  <si>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</si>
  <si>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</si>
  <si>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</si>
  <si>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</si>
  <si>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</si>
  <si>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</si>
  <si>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</si>
  <si>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</si>
  <si>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</si>
  <si>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</si>
  <si>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</si>
  <si>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</si>
  <si>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</si>
  <si>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</si>
  <si>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</si>
  <si>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</si>
  <si>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</si>
  <si>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</si>
  <si>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</si>
  <si>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</si>
  <si>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</si>
  <si>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</si>
  <si>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</si>
  <si>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</si>
  <si>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</si>
  <si>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</si>
  <si>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</si>
  <si>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</si>
  <si>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</si>
  <si>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</si>
  <si>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</si>
  <si>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</si>
  <si>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</si>
  <si>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</si>
  <si>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</si>
  <si>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</si>
  <si>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</si>
  <si>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</si>
  <si>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</si>
  <si>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</si>
  <si>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</si>
  <si>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</si>
  <si>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</si>
  <si>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</si>
  <si>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</si>
  <si>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</si>
  <si>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</si>
  <si>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</si>
  <si>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</si>
  <si>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</si>
  <si>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</si>
  <si>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</si>
  <si>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</si>
  <si>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</si>
  <si>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</si>
  <si>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</si>
  <si>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</si>
  <si>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</si>
  <si>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</si>
  <si>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</si>
  <si>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</si>
  <si>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</si>
  <si>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</si>
  <si>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</si>
  <si>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</si>
  <si>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</si>
  <si>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</si>
  <si>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</si>
  <si>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</si>
  <si>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</si>
  <si>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</si>
  <si>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</si>
  <si>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</si>
  <si>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</si>
  <si>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</si>
  <si>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</si>
  <si>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</si>
  <si>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</si>
  <si>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</si>
  <si>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</si>
  <si>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</si>
  <si>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</si>
  <si>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</si>
  <si>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</si>
  <si>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</si>
  <si>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</si>
  <si>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</si>
  <si>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</si>
  <si>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</si>
  <si>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</si>
  <si>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</si>
  <si>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</si>
  <si>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</si>
  <si>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</si>
  <si>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</si>
  <si>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</si>
  <si>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</si>
  <si>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</si>
  <si>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</si>
  <si>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</si>
  <si>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</si>
  <si>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</si>
  <si>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</si>
  <si>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</si>
  <si>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</si>
  <si>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</si>
  <si>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</si>
  <si>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</si>
  <si>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</si>
  <si>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</si>
  <si>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</si>
  <si>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</si>
  <si>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</si>
  <si>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</si>
  <si>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</si>
  <si>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</si>
  <si>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</si>
  <si>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</si>
  <si>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</si>
  <si>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</si>
  <si>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</si>
  <si>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</si>
  <si>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</si>
  <si>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</si>
  <si>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</si>
  <si>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</si>
  <si>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</si>
  <si>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</si>
  <si>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</si>
  <si>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</si>
  <si>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</si>
  <si>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</si>
  <si>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</si>
  <si>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</si>
  <si>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</si>
  <si>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</si>
  <si>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</si>
  <si>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</si>
  <si>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</si>
  <si>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</si>
  <si>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</si>
  <si>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</si>
  <si>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</si>
  <si>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</si>
  <si>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</si>
  <si>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</si>
  <si>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</si>
  <si>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</si>
  <si>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</si>
  <si>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</si>
  <si>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</si>
  <si>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</si>
  <si>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</si>
  <si>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</si>
  <si>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</si>
  <si>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</si>
  <si>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</si>
  <si>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</si>
  <si>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</si>
  <si>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</si>
  <si>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</si>
  <si>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</si>
  <si>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</si>
  <si>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</si>
  <si>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</si>
  <si>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</si>
  <si>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</si>
  <si>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</si>
  <si>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</si>
  <si>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</si>
  <si>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</si>
  <si>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</si>
  <si>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</si>
  <si>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</si>
  <si>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</si>
  <si>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</si>
  <si>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</si>
  <si>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</si>
  <si>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</si>
  <si>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</si>
  <si>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</si>
  <si>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</si>
  <si>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</si>
  <si>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</si>
  <si>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</si>
  <si>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</si>
  <si>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</si>
  <si>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</si>
  <si>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</si>
  <si>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</si>
  <si>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</si>
  <si>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</si>
  <si>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</si>
  <si>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</si>
  <si>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</si>
  <si>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</si>
  <si>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</si>
  <si>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</si>
  <si>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</si>
  <si>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</si>
  <si>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</si>
  <si>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</si>
  <si>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</si>
  <si>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</si>
  <si>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</si>
  <si>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</si>
  <si>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</si>
  <si>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</si>
  <si>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</si>
  <si>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</si>
  <si>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</si>
  <si>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</si>
  <si>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</si>
  <si>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</si>
  <si>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</si>
  <si>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</si>
  <si>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</si>
  <si>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</si>
  <si>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</si>
  <si>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</si>
  <si>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</si>
  <si>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</si>
  <si>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</si>
  <si>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</si>
  <si>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</si>
  <si>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</si>
  <si>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</si>
  <si>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</si>
  <si>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</si>
  <si>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</si>
  <si>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</si>
  <si>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</si>
  <si>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</si>
  <si>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</si>
  <si>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</si>
  <si>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</si>
  <si>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</si>
  <si>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</si>
  <si>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</si>
  <si>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</si>
  <si>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</si>
  <si>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</si>
  <si>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</si>
  <si>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</si>
  <si>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</si>
  <si>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</si>
  <si>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</si>
  <si>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</si>
  <si>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</si>
  <si>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</si>
  <si>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</si>
  <si>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</si>
  <si>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</si>
  <si>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</si>
  <si>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</si>
  <si>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</si>
  <si>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</si>
  <si>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</si>
  <si>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</si>
  <si>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</si>
  <si>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</si>
  <si>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</si>
  <si>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</si>
  <si>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</si>
  <si>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</si>
  <si>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</si>
  <si>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</si>
  <si>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</si>
  <si>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</si>
  <si>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</si>
  <si>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</si>
  <si>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</si>
  <si>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</si>
  <si>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</si>
  <si>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</si>
  <si>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</si>
  <si>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</si>
  <si>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</si>
  <si>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</si>
  <si>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</si>
  <si>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</si>
  <si>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</si>
  <si>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</si>
  <si>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</si>
  <si>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</si>
  <si>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</si>
  <si>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</si>
  <si>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</si>
  <si>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</si>
  <si>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</si>
  <si>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</si>
  <si>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</si>
  <si>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</si>
  <si>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</si>
  <si>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</si>
  <si>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</si>
  <si>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</si>
  <si>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</si>
  <si>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</si>
  <si>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</si>
  <si>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</si>
  <si>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</si>
  <si>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</si>
  <si>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</si>
  <si>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</si>
  <si>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</si>
  <si>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</si>
  <si>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</si>
  <si>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</si>
  <si>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</si>
  <si>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</si>
  <si>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</si>
  <si>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</si>
  <si>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</si>
  <si>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</si>
  <si>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</si>
  <si>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</si>
  <si>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</si>
  <si>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</si>
  <si>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</si>
  <si>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</si>
  <si>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</si>
  <si>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</si>
  <si>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</si>
  <si>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</si>
  <si>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</si>
  <si>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</si>
  <si>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</si>
  <si>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</si>
  <si>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</si>
  <si>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</si>
  <si>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</si>
  <si>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</si>
  <si>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</si>
  <si>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</si>
  <si>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</si>
  <si>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</si>
  <si>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</si>
  <si>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</si>
  <si>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</si>
  <si>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</si>
  <si>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</si>
  <si>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</si>
  <si>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</si>
  <si>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</si>
  <si>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</si>
  <si>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</si>
  <si>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</si>
  <si>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</si>
  <si>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</si>
  <si>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</si>
  <si>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</si>
  <si>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</si>
  <si>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</si>
  <si>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</si>
  <si>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</si>
  <si>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</si>
  <si>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</si>
  <si>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</si>
  <si>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</si>
  <si>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</si>
  <si>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</si>
  <si>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</si>
  <si>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</si>
  <si>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</si>
  <si>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</si>
  <si>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</si>
  <si>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</si>
  <si>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</si>
  <si>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</si>
  <si>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</si>
  <si>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</si>
  <si>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</si>
  <si>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</si>
  <si>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</si>
  <si>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</si>
  <si>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</si>
  <si>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</si>
  <si>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</si>
  <si>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</si>
  <si>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</si>
  <si>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</si>
  <si>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</si>
  <si>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</si>
  <si>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</si>
  <si>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</si>
  <si>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</si>
  <si>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</si>
  <si>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</si>
  <si>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</si>
  <si>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</si>
  <si>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</si>
  <si>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</si>
  <si>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</si>
  <si>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</si>
  <si>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</si>
  <si>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</si>
  <si>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</si>
  <si>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</si>
  <si>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</si>
  <si>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</si>
  <si>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</si>
  <si>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</si>
  <si>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</si>
  <si>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</si>
  <si>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</si>
  <si>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</si>
  <si>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</si>
  <si>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</si>
  <si>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</si>
  <si>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</si>
  <si>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</si>
  <si>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</si>
  <si>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</si>
  <si>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</si>
  <si>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</si>
  <si>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</si>
  <si>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</si>
  <si>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</si>
  <si>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</si>
  <si>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</si>
  <si>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</si>
  <si>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</si>
  <si>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</si>
  <si>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</si>
  <si>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</si>
  <si>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</si>
  <si>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</si>
  <si>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</si>
  <si>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</si>
  <si>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</si>
  <si>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</si>
  <si>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</si>
  <si>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</si>
  <si>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</si>
  <si>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</si>
  <si>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</si>
  <si>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</si>
  <si>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</si>
  <si>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</si>
  <si>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</si>
  <si>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</si>
  <si>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</si>
  <si>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</si>
  <si>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</si>
  <si>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</si>
  <si>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</si>
  <si>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</si>
  <si>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</si>
  <si>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</si>
  <si>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</si>
  <si>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</si>
  <si>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</si>
  <si>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</si>
  <si>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</si>
  <si>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</si>
  <si>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</si>
  <si>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</si>
  <si>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</si>
  <si>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</si>
  <si>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</si>
  <si>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</si>
  <si>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</si>
  <si>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</si>
  <si>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</si>
  <si>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</si>
  <si>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</si>
  <si>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</si>
  <si>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</si>
  <si>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</si>
  <si>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</si>
  <si>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</si>
  <si>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</si>
  <si>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</si>
  <si>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</si>
  <si>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</si>
  <si>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</si>
  <si>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</si>
  <si>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</si>
  <si>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</si>
  <si>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</si>
  <si>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</si>
  <si>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</si>
  <si>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</si>
  <si>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</si>
  <si>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</si>
  <si>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</si>
  <si>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</si>
  <si>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</si>
  <si>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</si>
  <si>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</si>
  <si>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</si>
  <si>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</si>
  <si>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</si>
  <si>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</si>
  <si>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</si>
  <si>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</si>
  <si>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</si>
  <si>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</si>
  <si>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</si>
  <si>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</si>
  <si>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</si>
  <si>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</si>
  <si>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</si>
  <si>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</si>
  <si>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</si>
  <si>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</si>
  <si>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</si>
  <si>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</si>
  <si>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</si>
  <si>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</si>
  <si>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</si>
  <si>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</si>
  <si>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</si>
  <si>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</si>
  <si>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</si>
  <si>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</si>
  <si>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</si>
  <si>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</si>
  <si>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</si>
  <si>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</si>
  <si>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</si>
  <si>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</si>
  <si>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</si>
  <si>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</si>
  <si>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</si>
  <si>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</si>
  <si>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</si>
  <si>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</si>
  <si>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</si>
  <si>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</si>
  <si>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</si>
  <si>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</si>
  <si>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</si>
  <si>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</si>
  <si>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</si>
  <si>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</si>
  <si>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</si>
  <si>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</si>
  <si>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</si>
  <si>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</si>
  <si>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</si>
  <si>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</si>
  <si>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</si>
  <si>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</si>
  <si>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</si>
  <si>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</si>
  <si>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</si>
  <si>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</si>
  <si>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</si>
  <si>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</si>
  <si>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</si>
  <si>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</si>
  <si>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</si>
  <si>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</si>
  <si>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</si>
  <si>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</si>
  <si>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</si>
  <si>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</si>
  <si>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</si>
  <si>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</si>
  <si>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</si>
  <si>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</si>
  <si>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</si>
  <si>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</si>
  <si>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</si>
  <si>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</si>
  <si>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</si>
  <si>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</si>
  <si>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</si>
  <si>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</si>
  <si>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</si>
  <si>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</si>
  <si>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</si>
  <si>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</si>
  <si>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</si>
  <si>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</si>
  <si>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</si>
  <si>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</si>
  <si>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</si>
  <si>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</si>
  <si>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</si>
  <si>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</si>
  <si>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</si>
  <si>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</si>
  <si>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</si>
  <si>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</si>
  <si>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</si>
  <si>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</si>
  <si>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</si>
  <si>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</si>
  <si>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</si>
  <si>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</si>
  <si>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</si>
  <si>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</si>
  <si>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</si>
  <si>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</si>
  <si>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</si>
  <si>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</si>
  <si>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</si>
  <si>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</si>
  <si>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</si>
  <si>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</si>
  <si>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</si>
  <si>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</si>
  <si>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</si>
  <si>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</si>
  <si>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</si>
  <si>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</si>
  <si>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</si>
  <si>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</si>
  <si>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</si>
  <si>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</si>
  <si>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</si>
  <si>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</si>
  <si>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</si>
  <si>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</si>
  <si>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</si>
  <si>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</si>
  <si>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</si>
  <si>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</si>
  <si>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</si>
  <si>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</si>
  <si>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</si>
  <si>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</si>
  <si>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</si>
  <si>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</si>
  <si>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</si>
  <si>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</si>
  <si>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</si>
  <si>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</si>
  <si>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</si>
  <si>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</si>
  <si>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</si>
  <si>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</si>
  <si>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</si>
  <si>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</si>
  <si>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</si>
  <si>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</si>
  <si>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</si>
  <si>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</si>
  <si>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</si>
  <si>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</si>
  <si>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</si>
  <si>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</si>
  <si>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</si>
  <si>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</si>
  <si>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</si>
  <si>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</si>
  <si>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</si>
  <si>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</si>
  <si>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</si>
  <si>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</si>
  <si>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</si>
  <si>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</si>
  <si>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</si>
  <si>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</si>
  <si>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</si>
  <si>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</si>
  <si>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</si>
  <si>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</si>
  <si>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</si>
  <si>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</si>
  <si>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</si>
  <si>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</si>
  <si>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</si>
  <si>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</si>
  <si>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</si>
  <si>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</si>
  <si>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</si>
  <si>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</si>
  <si>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</si>
  <si>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</si>
  <si>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</si>
  <si>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</si>
  <si>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</si>
  <si>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</si>
  <si>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</si>
  <si>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</si>
  <si>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</si>
  <si>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</si>
  <si>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</si>
  <si>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</si>
  <si>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</si>
  <si>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</si>
  <si>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</si>
  <si>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</si>
  <si>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</si>
  <si>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</si>
  <si>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</si>
  <si>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</si>
  <si>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</si>
  <si>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</si>
  <si>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</si>
  <si>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</si>
  <si>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</si>
  <si>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</si>
  <si>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</si>
  <si>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</si>
  <si>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</si>
  <si>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</si>
  <si>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</si>
  <si>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</si>
  <si>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</si>
  <si>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</si>
  <si>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</si>
  <si>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</si>
  <si>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</si>
  <si>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</si>
  <si>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</si>
  <si>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</si>
  <si>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</si>
  <si>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</si>
  <si>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</si>
  <si>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</si>
  <si>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</si>
  <si>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</si>
  <si>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</si>
  <si>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</si>
  <si>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</si>
  <si>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</si>
  <si>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</si>
  <si>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</si>
  <si>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</si>
  <si>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</si>
  <si>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</si>
  <si>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</si>
  <si>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</si>
  <si>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</si>
  <si>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</si>
  <si>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</si>
  <si>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</si>
  <si>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</si>
  <si>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</si>
  <si>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</si>
  <si>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</si>
  <si>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</si>
  <si>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</si>
  <si>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</si>
  <si>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</si>
  <si>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</si>
  <si>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</si>
  <si>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</si>
  <si>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</si>
  <si>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</si>
  <si>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</si>
  <si>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</si>
  <si>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</si>
  <si>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</si>
  <si>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</si>
  <si>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</si>
  <si>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</si>
  <si>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</si>
  <si>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</si>
  <si>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</si>
  <si>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</si>
  <si>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</si>
  <si>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</si>
  <si>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</si>
  <si>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</si>
  <si>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</si>
  <si>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</si>
  <si>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</si>
  <si>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</si>
  <si>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</si>
  <si>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</si>
  <si>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</si>
  <si>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</si>
  <si>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</si>
  <si>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</si>
  <si>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</si>
  <si>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</si>
  <si>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</si>
  <si>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</si>
  <si>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</si>
  <si>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</si>
  <si>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</si>
  <si>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</si>
  <si>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</si>
  <si>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</si>
  <si>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</si>
  <si>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</si>
  <si>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</si>
  <si>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</si>
  <si>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</si>
  <si>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</si>
  <si>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</si>
  <si>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</si>
  <si>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</si>
  <si>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</si>
  <si>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</si>
  <si>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</si>
  <si>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</si>
  <si>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</si>
  <si>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</si>
  <si>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</si>
  <si>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</si>
  <si>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</si>
  <si>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</si>
  <si>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</si>
  <si>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</si>
  <si>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</si>
  <si>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</si>
  <si>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</si>
  <si>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</si>
  <si>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</si>
  <si>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</si>
  <si>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</si>
  <si>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</si>
  <si>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</si>
  <si>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</si>
  <si>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</si>
  <si>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</si>
  <si>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</si>
  <si>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</si>
  <si>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</si>
  <si>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</si>
  <si>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</si>
  <si>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</si>
  <si>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</si>
  <si>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</si>
  <si>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</si>
  <si>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</si>
  <si>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</si>
  <si>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</si>
  <si>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</si>
  <si>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</si>
  <si>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</si>
  <si>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</si>
  <si>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</si>
  <si>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</si>
  <si>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</si>
  <si>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</si>
  <si>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</si>
  <si>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</si>
  <si>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</si>
  <si>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</si>
  <si>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</si>
  <si>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</si>
  <si>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</si>
  <si>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</si>
  <si>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</si>
  <si>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</si>
  <si>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</si>
  <si>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</si>
  <si>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</si>
  <si>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</si>
  <si>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</si>
  <si>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</si>
  <si>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</si>
  <si>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</si>
  <si>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</si>
  <si>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</si>
  <si>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</si>
  <si>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</si>
  <si>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</si>
  <si>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</si>
  <si>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</si>
  <si>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</si>
  <si>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</si>
  <si>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</si>
  <si>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</si>
  <si>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</si>
  <si>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</si>
  <si>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</si>
  <si>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</si>
  <si>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</si>
  <si>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</si>
  <si>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</si>
  <si>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</si>
  <si>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</si>
  <si>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</si>
  <si>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</si>
  <si>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</si>
  <si>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</si>
  <si>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</si>
  <si>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</si>
  <si>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</si>
  <si>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</si>
  <si>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</si>
  <si>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</si>
  <si>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</si>
  <si>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</si>
  <si>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</si>
  <si>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</si>
  <si>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</si>
  <si>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</si>
  <si>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</si>
  <si>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</si>
  <si>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</si>
  <si>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</si>
  <si>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</si>
  <si>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</si>
  <si>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</si>
  <si>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</si>
  <si>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</si>
  <si>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</si>
  <si>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</si>
  <si>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</si>
  <si>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</si>
  <si>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</si>
  <si>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</si>
  <si>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</si>
  <si>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</si>
  <si>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</si>
  <si>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</si>
  <si>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</si>
  <si>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</si>
  <si>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</si>
  <si>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</si>
  <si>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</si>
  <si>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</si>
  <si>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</si>
  <si>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</si>
  <si>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</si>
  <si>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</si>
  <si>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</si>
  <si>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</si>
  <si>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</si>
  <si>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</si>
  <si>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</si>
  <si>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</si>
  <si>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</si>
  <si>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</si>
  <si>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</si>
  <si>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</si>
  <si>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</si>
  <si>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</si>
  <si>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</si>
  <si>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</si>
  <si>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</si>
  <si>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</si>
  <si>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</si>
  <si>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</si>
  <si>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</si>
  <si>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</si>
  <si>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</si>
  <si>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</si>
  <si>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</si>
  <si>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</si>
  <si>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</si>
  <si>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</si>
  <si>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</si>
  <si>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</si>
  <si>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</si>
  <si>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</si>
  <si>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</si>
  <si>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</si>
  <si>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</si>
  <si>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</si>
  <si>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</si>
  <si>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</si>
  <si>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</si>
  <si>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</si>
  <si>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</si>
  <si>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</si>
  <si>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</si>
  <si>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</si>
  <si>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</si>
  <si>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</si>
  <si>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</si>
  <si>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</si>
  <si>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</si>
  <si>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</si>
  <si>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</si>
  <si>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</si>
  <si>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</si>
  <si>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</si>
  <si>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</si>
  <si>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</si>
  <si>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</si>
  <si>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</si>
  <si>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</si>
  <si>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</si>
  <si>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</si>
  <si>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</si>
  <si>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</si>
  <si>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</si>
  <si>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</si>
  <si>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</si>
  <si>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</si>
  <si>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</si>
  <si>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</si>
  <si>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</si>
  <si>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</si>
  <si>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</si>
  <si>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</si>
  <si>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</si>
  <si>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</si>
  <si>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</si>
  <si>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</si>
  <si>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</si>
  <si>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</si>
  <si>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</si>
  <si>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</si>
  <si>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</si>
  <si>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</si>
  <si>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</si>
  <si>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</si>
  <si>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</si>
  <si>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</si>
  <si>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</si>
  <si>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</si>
  <si>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</si>
  <si>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</si>
  <si>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</si>
  <si>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</si>
  <si>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</si>
  <si>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</si>
  <si>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</si>
  <si>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</si>
  <si>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</si>
  <si>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</si>
  <si>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</si>
  <si>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</si>
  <si>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</si>
  <si>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</si>
  <si>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</si>
  <si>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</si>
  <si>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</si>
  <si>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</si>
  <si>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</si>
  <si>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</si>
  <si>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</si>
  <si>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</si>
  <si>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</si>
  <si>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</si>
  <si>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</si>
  <si>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</si>
  <si>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</si>
  <si>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</si>
  <si>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</si>
  <si>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</si>
  <si>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</si>
  <si>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</si>
  <si>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</si>
  <si>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</si>
  <si>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</si>
  <si>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</si>
  <si>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</si>
  <si>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</si>
  <si>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</si>
  <si>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</si>
  <si>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</si>
  <si>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</si>
  <si>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</si>
  <si>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</si>
  <si>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</si>
  <si>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</si>
  <si>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</si>
  <si>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</si>
  <si>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</si>
  <si>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</si>
  <si>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</si>
  <si>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</si>
  <si>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</si>
  <si>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</si>
  <si>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</si>
  <si>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</si>
  <si>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</si>
  <si>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</si>
  <si>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</si>
  <si>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</si>
  <si>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</si>
  <si>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</si>
  <si>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</si>
  <si>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</si>
  <si>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</si>
  <si>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</si>
  <si>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</si>
  <si>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</si>
  <si>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</si>
  <si>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</si>
  <si>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</si>
  <si>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</si>
  <si>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</si>
  <si>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</si>
  <si>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</si>
  <si>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</si>
  <si>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</si>
  <si>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</si>
  <si>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</si>
  <si>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</si>
  <si>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</si>
  <si>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</si>
  <si>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</si>
  <si>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</si>
  <si>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</si>
  <si>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</si>
  <si>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</si>
  <si>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</si>
  <si>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</si>
  <si>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</si>
  <si>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</si>
  <si>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</si>
  <si>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</si>
  <si>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</si>
  <si>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</si>
  <si>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</si>
  <si>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</si>
  <si>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</si>
  <si>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</si>
  <si>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</si>
  <si>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</si>
  <si>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</si>
  <si>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</si>
  <si>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</si>
  <si>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</si>
  <si>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</si>
  <si>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</si>
  <si>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</si>
  <si>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</si>
  <si>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</si>
  <si>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</si>
  <si>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</si>
  <si>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</si>
  <si>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</si>
  <si>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</si>
  <si>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</si>
  <si>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</si>
  <si>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</si>
  <si>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</si>
  <si>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</si>
  <si>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</si>
  <si>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</si>
  <si>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</si>
  <si>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</si>
  <si>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</si>
  <si>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</si>
  <si>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</si>
  <si>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</si>
  <si>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</si>
  <si>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</si>
  <si>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</si>
  <si>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</si>
  <si>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</si>
  <si>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</si>
  <si>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</si>
  <si>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</si>
  <si>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</si>
  <si>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</si>
  <si>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</si>
  <si>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</si>
  <si>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</si>
  <si>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</si>
  <si>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</si>
  <si>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</si>
  <si>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</si>
  <si>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</si>
  <si>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</si>
  <si>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</si>
  <si>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</si>
  <si>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</si>
  <si>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</si>
  <si>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</si>
  <si>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</si>
  <si>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</si>
  <si>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</si>
  <si>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</si>
  <si>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</si>
  <si>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</si>
  <si>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</si>
  <si>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</si>
  <si>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</si>
  <si>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</si>
  <si>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</si>
  <si>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</si>
  <si>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</si>
  <si>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</si>
  <si>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</si>
  <si>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</si>
  <si>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</si>
  <si>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</si>
  <si>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</si>
  <si>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</si>
  <si>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</si>
  <si>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</si>
  <si>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</si>
  <si>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</si>
  <si>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</si>
  <si>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</si>
  <si>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</si>
  <si>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</si>
  <si>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</si>
  <si>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</si>
  <si>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</si>
  <si>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</si>
  <si>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</si>
  <si>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</si>
  <si>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</si>
  <si>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</si>
  <si>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</si>
  <si>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</si>
  <si>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</si>
  <si>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</si>
  <si>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</si>
  <si>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</si>
  <si>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</si>
  <si>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</si>
  <si>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</si>
  <si>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</si>
  <si>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</si>
  <si>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</si>
  <si>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</si>
  <si>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</si>
  <si>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</si>
  <si>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</si>
  <si>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</si>
  <si>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</si>
  <si>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</si>
  <si>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</si>
  <si>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</si>
  <si>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</si>
  <si>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</si>
  <si>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</si>
  <si>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</si>
  <si>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</si>
  <si>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</si>
  <si>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</si>
  <si>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</si>
  <si>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</si>
  <si>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</si>
  <si>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</si>
  <si>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</si>
  <si>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</si>
  <si>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</si>
  <si>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</si>
  <si>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</si>
  <si>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</si>
  <si>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</si>
  <si>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</si>
  <si>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</si>
  <si>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</si>
  <si>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</si>
  <si>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</si>
  <si>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</si>
  <si>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</si>
  <si>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</si>
  <si>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</si>
  <si>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</si>
  <si>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</si>
  <si>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</si>
  <si>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</si>
  <si>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</si>
  <si>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</si>
  <si>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</si>
  <si>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</si>
  <si>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</si>
  <si>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</si>
  <si>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</si>
  <si>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</si>
  <si>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</si>
  <si>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</si>
  <si>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</si>
  <si>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</si>
  <si>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</si>
  <si>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</si>
  <si>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</si>
  <si>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</si>
  <si>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</si>
  <si>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</si>
  <si>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</si>
  <si>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</si>
  <si>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</si>
  <si>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</si>
  <si>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</si>
  <si>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</si>
  <si>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</si>
  <si>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</si>
  <si>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</si>
  <si>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</si>
  <si>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</si>
  <si>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</si>
  <si>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</si>
  <si>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</si>
  <si>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</si>
  <si>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</si>
  <si>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</si>
  <si>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</si>
  <si>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</si>
  <si>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</si>
  <si>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</si>
  <si>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</si>
  <si>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</si>
  <si>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</si>
  <si>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</si>
  <si>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</si>
  <si>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</si>
  <si>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</si>
  <si>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</si>
  <si>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</si>
  <si>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</si>
  <si>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</si>
  <si>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</si>
  <si>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</si>
  <si>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</si>
  <si>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</si>
  <si>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</si>
  <si>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</si>
  <si>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</si>
  <si>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</si>
  <si>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</si>
  <si>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</si>
  <si>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</si>
  <si>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</si>
  <si>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</si>
  <si>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</si>
  <si>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</si>
  <si>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</si>
  <si>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</si>
  <si>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</si>
  <si>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</si>
  <si>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</si>
  <si>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</si>
  <si>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</si>
  <si>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</si>
  <si>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</si>
  <si>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</si>
  <si>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</si>
  <si>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</si>
  <si>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</si>
  <si>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</si>
  <si>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</si>
  <si>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</si>
  <si>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</si>
  <si>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</si>
  <si>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</si>
  <si>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</si>
  <si>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</si>
  <si>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</si>
  <si>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</si>
  <si>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</si>
  <si>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</si>
  <si>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</si>
  <si>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</si>
  <si>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</si>
  <si>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</si>
  <si>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</si>
  <si>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</si>
  <si>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</si>
  <si>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</si>
  <si>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</si>
  <si>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</si>
  <si>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</si>
  <si>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</si>
  <si>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</si>
  <si>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</si>
  <si>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</si>
  <si>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</si>
  <si>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</si>
  <si>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</si>
  <si>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</si>
  <si>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</si>
  <si>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</si>
  <si>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</si>
  <si>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</si>
  <si>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</si>
  <si>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</si>
  <si>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</si>
  <si>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</si>
  <si>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</si>
  <si>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</si>
  <si>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</si>
  <si>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</si>
  <si>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</si>
  <si>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</si>
  <si>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</si>
  <si>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</si>
  <si>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</si>
  <si>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</si>
  <si>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</si>
  <si>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</si>
  <si>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</si>
  <si>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</si>
  <si>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</si>
  <si>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</si>
  <si>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</si>
  <si>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</si>
  <si>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</si>
  <si>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</si>
  <si>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</si>
  <si>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</si>
  <si>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</si>
  <si>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</si>
  <si>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</si>
  <si>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</si>
  <si>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</si>
  <si>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</si>
  <si>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</si>
  <si>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</si>
  <si>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</si>
  <si>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</si>
  <si>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</si>
  <si>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</si>
  <si>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</si>
  <si>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</si>
  <si>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</si>
  <si>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</si>
  <si>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</si>
  <si>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</si>
  <si>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</si>
  <si>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</si>
  <si>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</si>
  <si>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</si>
  <si>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</si>
  <si>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</si>
  <si>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</si>
  <si>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</si>
  <si>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</si>
  <si>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</si>
  <si>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</si>
  <si>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</si>
  <si>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</si>
  <si>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</si>
  <si>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</si>
  <si>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</si>
  <si>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</si>
  <si>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</si>
  <si>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</si>
  <si>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</si>
  <si>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</si>
  <si>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</si>
  <si>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</si>
  <si>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</si>
  <si>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</si>
  <si>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</si>
  <si>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</si>
  <si>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</si>
  <si>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</si>
  <si>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</si>
  <si>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</si>
  <si>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</si>
  <si>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</si>
  <si>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</si>
  <si>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</si>
  <si>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</si>
  <si>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</si>
  <si>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</si>
  <si>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</si>
  <si>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</si>
  <si>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</si>
  <si>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</si>
  <si>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</si>
  <si>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</si>
  <si>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</si>
  <si>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</si>
  <si>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</si>
  <si>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</si>
  <si>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</si>
  <si>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</si>
  <si>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</si>
  <si>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</si>
  <si>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</si>
  <si>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</si>
  <si>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</si>
  <si>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</si>
  <si>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</si>
  <si>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</si>
  <si>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</si>
  <si>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</si>
  <si>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</si>
  <si>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</si>
  <si>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</si>
  <si>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</si>
  <si>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</si>
  <si>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</si>
  <si>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</si>
  <si>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</si>
  <si>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</si>
  <si>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</si>
  <si>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</si>
  <si>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</si>
  <si>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</si>
  <si>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</si>
  <si>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</si>
  <si>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</si>
  <si>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</si>
  <si>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</si>
  <si>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</si>
  <si>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</si>
  <si>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</si>
  <si>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</si>
  <si>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</si>
  <si>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</si>
  <si>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</si>
  <si>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</si>
  <si>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</si>
  <si>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</si>
  <si>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</si>
  <si>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</si>
  <si>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</si>
  <si>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</si>
  <si>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</si>
  <si>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</si>
  <si>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</si>
  <si>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</si>
  <si>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</si>
  <si>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</si>
  <si>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</si>
  <si>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</si>
  <si>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</si>
  <si>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</si>
  <si>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</si>
  <si>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</si>
  <si>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</si>
  <si>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</si>
  <si>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</si>
  <si>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</si>
  <si>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</si>
  <si>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</si>
  <si>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</si>
  <si>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</si>
  <si>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</si>
  <si>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</si>
  <si>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</si>
  <si>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</si>
  <si>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</si>
  <si>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</si>
  <si>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</si>
  <si>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</si>
  <si>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</si>
  <si>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</si>
  <si>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</si>
  <si>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</si>
  <si>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</si>
  <si>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</si>
  <si>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</si>
  <si>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</si>
  <si>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</si>
  <si>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</si>
  <si>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</si>
  <si>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</si>
  <si>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</si>
  <si>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</si>
  <si>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</si>
  <si>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</si>
  <si>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</si>
  <si>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</si>
  <si>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</si>
  <si>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</si>
  <si>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</si>
  <si>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</si>
  <si>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</si>
  <si>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</si>
  <si>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</si>
  <si>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</si>
  <si>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</si>
  <si>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</si>
  <si>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</si>
  <si>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</si>
  <si>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</si>
  <si>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</si>
  <si>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</si>
  <si>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</si>
  <si>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</si>
  <si>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</si>
  <si>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</si>
  <si>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</si>
  <si>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</si>
  <si>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</si>
  <si>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</si>
  <si>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</si>
  <si>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</si>
  <si>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</si>
  <si>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</si>
  <si>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</si>
  <si>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</si>
  <si>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</si>
  <si>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</si>
  <si>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</si>
  <si>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</si>
  <si>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</si>
  <si>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</si>
  <si>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</si>
  <si>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</si>
  <si>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</si>
  <si>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</si>
  <si>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</si>
  <si>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</si>
  <si>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</si>
  <si>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</si>
  <si>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</si>
  <si>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</si>
  <si>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</si>
  <si>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</si>
  <si>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</si>
  <si>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</si>
  <si>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</si>
  <si>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</si>
  <si>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</si>
  <si>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</si>
  <si>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</si>
  <si>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</si>
  <si>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</si>
  <si>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</si>
  <si>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</si>
  <si>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</si>
  <si>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</si>
  <si>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</si>
  <si>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</si>
  <si>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</si>
  <si>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</si>
  <si>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</si>
  <si>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</si>
  <si>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</si>
  <si>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</si>
  <si>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</si>
  <si>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</si>
  <si>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</si>
  <si>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</si>
  <si>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</si>
  <si>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</si>
  <si>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</si>
  <si>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</si>
  <si>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</si>
  <si>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</si>
  <si>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</si>
  <si>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</si>
  <si>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</si>
  <si>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</si>
  <si>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</si>
  <si>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</si>
  <si>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</si>
  <si>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</si>
  <si>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</si>
  <si>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</si>
  <si>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</si>
  <si>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</si>
  <si>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</si>
  <si>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</si>
  <si>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</si>
  <si>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</si>
  <si>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</si>
  <si>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</si>
  <si>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</si>
  <si>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</si>
  <si>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</si>
  <si>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</si>
  <si>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</si>
  <si>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</si>
  <si>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</si>
  <si>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</si>
  <si>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</si>
  <si>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</si>
  <si>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</si>
  <si>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</si>
  <si>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</si>
  <si>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</si>
  <si>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</si>
  <si>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</si>
  <si>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</si>
  <si>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</si>
  <si>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</si>
  <si>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</si>
  <si>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</si>
  <si>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</si>
  <si>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</si>
  <si>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</si>
  <si>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</si>
  <si>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</si>
  <si>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</si>
  <si>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</si>
  <si>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</si>
  <si>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</si>
  <si>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</si>
  <si>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</si>
  <si>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</si>
  <si>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</si>
  <si>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</si>
  <si>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</si>
  <si>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</si>
  <si>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</si>
  <si>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</si>
  <si>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</si>
  <si>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</si>
  <si>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</si>
  <si>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</si>
  <si>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</si>
  <si>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</si>
  <si>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</si>
  <si>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</si>
  <si>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</si>
  <si>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</si>
  <si>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</si>
  <si>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</si>
  <si>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</si>
  <si>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</si>
  <si>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</si>
  <si>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</si>
  <si>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</si>
  <si>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</si>
  <si>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</si>
  <si>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</si>
  <si>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</si>
  <si>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</si>
  <si>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</si>
  <si>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</si>
  <si>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</si>
  <si>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</si>
  <si>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</si>
  <si>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</si>
  <si>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</si>
  <si>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</si>
  <si>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</si>
  <si>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</si>
  <si>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</si>
  <si>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</si>
  <si>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</si>
  <si>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</si>
  <si>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</si>
  <si>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</si>
  <si>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</si>
  <si>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</si>
  <si>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</si>
  <si>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</si>
  <si>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</si>
  <si>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</si>
  <si>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</si>
  <si>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</si>
  <si>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</si>
  <si>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</si>
  <si>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</si>
  <si>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</si>
  <si>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</si>
  <si>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</si>
  <si>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</si>
  <si>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</si>
  <si>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</si>
  <si>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</si>
  <si>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</si>
  <si>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</si>
  <si>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</si>
  <si>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</si>
  <si>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</si>
  <si>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</si>
  <si>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</si>
  <si>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</si>
  <si>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</si>
  <si>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</si>
  <si>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</si>
  <si>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</si>
  <si>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</si>
  <si>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</si>
  <si>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</si>
  <si>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</si>
  <si>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</si>
  <si>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</si>
  <si>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</si>
  <si>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</si>
  <si>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</si>
  <si>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</si>
  <si>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</si>
  <si>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</si>
  <si>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</si>
  <si>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</si>
  <si>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</si>
  <si>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</si>
  <si>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</si>
  <si>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</si>
  <si>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</si>
  <si>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</si>
  <si>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</si>
  <si>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</si>
  <si>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</si>
  <si>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</si>
  <si>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</si>
  <si>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</si>
  <si>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</si>
  <si>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</si>
  <si>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</si>
  <si>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</si>
  <si>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</si>
  <si>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</si>
  <si>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</si>
  <si>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</si>
  <si>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</si>
  <si>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</si>
  <si>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</si>
  <si>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</si>
  <si>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</si>
  <si>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</si>
  <si>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</si>
  <si>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</si>
  <si>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</si>
  <si>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</si>
  <si>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</si>
  <si>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</si>
  <si>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</si>
  <si>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</si>
  <si>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</si>
  <si>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</si>
  <si>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</si>
  <si>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</si>
  <si>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</si>
  <si>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</si>
  <si>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</si>
  <si>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</si>
  <si>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</si>
  <si>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</si>
  <si>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</si>
  <si>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</si>
  <si>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</si>
  <si>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</si>
  <si>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</si>
  <si>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</si>
  <si>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</si>
  <si>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</si>
  <si>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</si>
  <si>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</si>
  <si>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</si>
  <si>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</si>
  <si>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</si>
  <si>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</si>
  <si>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</si>
  <si>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</si>
  <si>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</si>
  <si>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</si>
  <si>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</si>
  <si>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</si>
  <si>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</si>
  <si>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</si>
  <si>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</si>
  <si>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</si>
  <si>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</si>
  <si>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</si>
  <si>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</si>
  <si>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</si>
  <si>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</si>
  <si>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</si>
  <si>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</si>
  <si>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</si>
  <si>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</si>
  <si>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</si>
  <si>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</si>
  <si>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</si>
  <si>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</si>
  <si>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</si>
  <si>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</si>
  <si>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</si>
  <si>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</si>
  <si>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</si>
  <si>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</si>
  <si>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</si>
  <si>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</si>
  <si>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</si>
  <si>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</si>
  <si>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</si>
  <si>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</si>
  <si>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</si>
  <si>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</si>
  <si>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</si>
  <si>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</si>
  <si>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</si>
  <si>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</si>
  <si>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</si>
  <si>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</si>
  <si>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</si>
  <si>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</si>
  <si>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</si>
  <si>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</si>
  <si>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</si>
  <si>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</si>
  <si>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</si>
  <si>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</si>
  <si>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</si>
  <si>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</si>
  <si>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</si>
  <si>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</si>
  <si>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</si>
  <si>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</si>
  <si>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</si>
  <si>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</si>
  <si>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</si>
  <si>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</si>
  <si>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</si>
  <si>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</si>
  <si>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</si>
  <si>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</si>
  <si>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</si>
  <si>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</si>
  <si>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</si>
  <si>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</si>
  <si>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</si>
  <si>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</si>
  <si>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</si>
  <si>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</si>
  <si>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</si>
  <si>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</si>
  <si>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</si>
  <si>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</si>
  <si>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</si>
  <si>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</si>
  <si>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</si>
  <si>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</si>
  <si>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</si>
  <si>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</si>
  <si>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</si>
  <si>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</si>
  <si>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</si>
  <si>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</si>
  <si>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</si>
  <si>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</si>
  <si>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</si>
  <si>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</si>
  <si>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</si>
  <si>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</si>
  <si>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</si>
  <si>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</si>
  <si>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</si>
  <si>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</si>
  <si>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</si>
  <si>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</si>
  <si>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</si>
  <si>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</si>
  <si>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</si>
  <si>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</si>
  <si>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</si>
  <si>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</si>
  <si>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</si>
  <si>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</si>
  <si>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</si>
  <si>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</si>
  <si>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</si>
  <si>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</si>
  <si>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</si>
  <si>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</si>
  <si>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</si>
  <si>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</si>
  <si>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</si>
  <si>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</si>
  <si>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</si>
  <si>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</si>
  <si>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</si>
  <si>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</si>
  <si>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</si>
  <si>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</si>
  <si>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</si>
  <si>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</si>
  <si>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</si>
  <si>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</si>
  <si>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</si>
  <si>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</si>
  <si>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</si>
  <si>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</si>
  <si>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</si>
  <si>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</si>
  <si>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</si>
  <si>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</si>
  <si>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</si>
  <si>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</si>
  <si>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</si>
  <si>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</si>
  <si>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</si>
  <si>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</si>
  <si>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</si>
  <si>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</si>
  <si>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</si>
  <si>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</si>
  <si>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</si>
  <si>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</si>
  <si>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</si>
  <si>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</si>
  <si>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</si>
  <si>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</si>
  <si>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</si>
  <si>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</si>
  <si>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</si>
  <si>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</si>
  <si>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</si>
  <si>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</si>
  <si>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</si>
  <si>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</si>
  <si>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</si>
  <si>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</si>
  <si>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</si>
  <si>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</si>
  <si>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</si>
  <si>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</si>
  <si>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</si>
  <si>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</si>
  <si>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</si>
  <si>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</si>
  <si>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</si>
  <si>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</si>
  <si>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</si>
  <si>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</si>
  <si>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</si>
  <si>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</si>
  <si>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</si>
  <si>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</si>
  <si>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</si>
  <si>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</si>
  <si>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</si>
  <si>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</si>
  <si>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</si>
  <si>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</si>
  <si>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</si>
  <si>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</si>
  <si>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</si>
  <si>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</si>
  <si>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</si>
  <si>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</si>
  <si>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</si>
  <si>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</si>
  <si>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</si>
  <si>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</si>
  <si>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</si>
  <si>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</si>
  <si>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</si>
  <si>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</si>
  <si>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</si>
  <si>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</si>
  <si>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</si>
  <si>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</si>
  <si>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</si>
  <si>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</si>
  <si>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</si>
  <si>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</si>
  <si>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</si>
  <si>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</si>
  <si>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</si>
  <si>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</si>
  <si>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</si>
  <si>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</si>
  <si>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</si>
  <si>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</si>
  <si>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</si>
  <si>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</si>
  <si>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</si>
  <si>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</si>
  <si>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</si>
  <si>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</si>
  <si>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</si>
  <si>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</si>
  <si>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</si>
  <si>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</si>
  <si>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</si>
  <si>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</si>
  <si>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</si>
  <si>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</si>
  <si>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</si>
  <si>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</si>
  <si>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</si>
  <si>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</si>
  <si>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</si>
  <si>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</si>
  <si>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</si>
  <si>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</si>
  <si>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</si>
  <si>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</si>
  <si>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</si>
  <si>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</si>
  <si>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</si>
  <si>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</si>
  <si>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</si>
  <si>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</si>
  <si>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</si>
  <si>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</si>
  <si>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</si>
  <si>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</si>
  <si>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</si>
  <si>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</si>
  <si>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</si>
  <si>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</si>
  <si>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</si>
  <si>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</si>
  <si>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</si>
  <si>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</si>
  <si>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</si>
  <si>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</si>
  <si>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</si>
  <si>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</si>
  <si>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</si>
  <si>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</si>
  <si>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</si>
  <si>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</si>
  <si>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</si>
  <si>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</si>
  <si>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</si>
  <si>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</si>
  <si>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</si>
  <si>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</si>
  <si>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</si>
  <si>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</si>
  <si>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</si>
  <si>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</si>
  <si>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</si>
  <si>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</si>
  <si>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</si>
  <si>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</si>
  <si>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</si>
  <si>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</si>
  <si>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</si>
  <si>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</si>
  <si>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</si>
  <si>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</si>
  <si>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</si>
  <si>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</si>
  <si>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</si>
  <si>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</si>
  <si>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</si>
  <si>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</si>
  <si>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</si>
  <si>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</si>
  <si>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</si>
  <si>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</si>
  <si>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</si>
  <si>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</si>
  <si>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</si>
  <si>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</si>
  <si>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</si>
  <si>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</si>
  <si>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</si>
  <si>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</si>
  <si>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</si>
  <si>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</si>
  <si>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</si>
  <si>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</si>
  <si>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</si>
  <si>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</si>
  <si>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</si>
  <si>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</si>
  <si>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</si>
  <si>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</si>
  <si>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</si>
  <si>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</si>
  <si>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</si>
  <si>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</si>
  <si>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</si>
  <si>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</si>
  <si>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</si>
  <si>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</si>
  <si>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</si>
  <si>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</si>
  <si>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</si>
  <si>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</si>
  <si>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</si>
  <si>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</si>
  <si>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</si>
  <si>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</si>
  <si>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</si>
  <si>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</si>
  <si>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</si>
  <si>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</si>
  <si>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</si>
  <si>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</si>
  <si>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</si>
  <si>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</si>
  <si>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</si>
  <si>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</si>
  <si>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</si>
  <si>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</si>
  <si>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</si>
  <si>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</si>
  <si>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</si>
  <si>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</si>
  <si>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</si>
  <si>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</si>
  <si>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</si>
  <si>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</si>
  <si>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</si>
  <si>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</si>
  <si>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</si>
  <si>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</si>
  <si>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</si>
  <si>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</si>
  <si>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</si>
  <si>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</si>
  <si>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</si>
  <si>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</si>
  <si>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</si>
  <si>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</si>
  <si>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</si>
  <si>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</si>
  <si>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</si>
  <si>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</si>
  <si>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</si>
  <si>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</si>
  <si>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</si>
  <si>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</si>
  <si>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</si>
  <si>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</si>
  <si>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</si>
  <si>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</si>
  <si>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</si>
  <si>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</si>
  <si>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</si>
  <si>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</si>
  <si>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</si>
  <si>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</si>
  <si>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</si>
  <si>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</si>
  <si>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</si>
  <si>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</si>
  <si>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</si>
  <si>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</si>
  <si>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</si>
  <si>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</si>
  <si>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</si>
  <si>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</si>
  <si>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</si>
  <si>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</si>
  <si>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</si>
  <si>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</si>
  <si>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</si>
  <si>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</si>
  <si>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</si>
  <si>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</si>
  <si>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</si>
  <si>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</si>
  <si>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</si>
  <si>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</si>
  <si>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</si>
  <si>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</si>
  <si>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</si>
  <si>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</si>
  <si>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</si>
  <si>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</si>
  <si>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</si>
  <si>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</si>
  <si>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</si>
  <si>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</si>
  <si>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</si>
  <si>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</si>
  <si>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</si>
  <si>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</si>
  <si>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</si>
  <si>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</si>
  <si>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</si>
  <si>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</si>
  <si>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</si>
  <si>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</si>
  <si>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</si>
  <si>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</si>
  <si>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</si>
  <si>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</si>
  <si>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</si>
  <si>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</si>
  <si>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</si>
  <si>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</si>
  <si>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</si>
  <si>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</si>
  <si>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</si>
  <si>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</si>
  <si>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</si>
  <si>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</si>
  <si>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</si>
  <si>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</si>
  <si>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</si>
  <si>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</si>
  <si>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</si>
  <si>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</si>
  <si>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</si>
  <si>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</si>
  <si>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</si>
  <si>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</si>
  <si>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</si>
  <si>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</si>
  <si>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</si>
  <si>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</si>
  <si>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</si>
  <si>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</si>
  <si>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</si>
  <si>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</si>
  <si>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</si>
  <si>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</si>
  <si>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</si>
  <si>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</si>
  <si>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</si>
  <si>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</si>
  <si>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</si>
  <si>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</si>
  <si>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</si>
  <si>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</si>
  <si>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</si>
  <si>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</si>
  <si>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</si>
  <si>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</si>
  <si>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</si>
  <si>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</si>
  <si>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</si>
  <si>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</si>
  <si>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</si>
  <si>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</si>
  <si>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</si>
  <si>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</si>
  <si>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</si>
  <si>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</si>
  <si>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</si>
  <si>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</si>
  <si>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</si>
  <si>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</si>
  <si>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</si>
  <si>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</si>
  <si>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</si>
  <si>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</si>
  <si>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</si>
  <si>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</si>
  <si>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</si>
  <si>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</si>
  <si>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</si>
  <si>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</si>
  <si>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</si>
  <si>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</si>
  <si>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</si>
  <si>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</si>
  <si>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</si>
  <si>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</si>
  <si>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</si>
  <si>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</si>
  <si>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</si>
  <si>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</si>
  <si>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</si>
  <si>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</si>
  <si>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</si>
  <si>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</si>
  <si>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</si>
  <si>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</si>
  <si>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</si>
  <si>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</si>
  <si>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</si>
  <si>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</si>
  <si>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</si>
  <si>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</si>
  <si>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</si>
  <si>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</si>
  <si>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</si>
  <si>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</si>
  <si>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</si>
  <si>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</si>
  <si>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</si>
  <si>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</si>
  <si>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</si>
  <si>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</si>
  <si>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</si>
  <si>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</si>
  <si>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</si>
  <si>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</si>
  <si>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</si>
  <si>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</si>
  <si>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</si>
  <si>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</si>
  <si>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</si>
  <si>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</si>
  <si>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</si>
  <si>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</si>
  <si>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</si>
  <si>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</si>
  <si>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</si>
  <si>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</si>
  <si>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</si>
  <si>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</si>
  <si>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</si>
  <si>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</si>
  <si>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</si>
  <si>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</si>
  <si>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</si>
  <si>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</si>
  <si>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</si>
  <si>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</si>
  <si>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</si>
  <si>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</si>
  <si>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</si>
  <si>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</si>
  <si>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</si>
  <si>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</si>
  <si>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</si>
  <si>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</si>
  <si>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</si>
  <si>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</si>
  <si>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</si>
  <si>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</si>
  <si>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</si>
  <si>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</si>
  <si>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</si>
  <si>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</si>
  <si>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</si>
  <si>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</si>
  <si>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</si>
  <si>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</si>
  <si>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</si>
  <si>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</si>
  <si>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</si>
  <si>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</si>
  <si>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</si>
  <si>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</si>
  <si>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</si>
  <si>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</si>
  <si>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</si>
  <si>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</si>
  <si>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</si>
  <si>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</si>
  <si>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</si>
  <si>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</si>
  <si>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</si>
  <si>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</si>
  <si>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</si>
  <si>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</si>
  <si>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</si>
  <si>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</si>
  <si>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</si>
  <si>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</si>
  <si>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</si>
  <si>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</si>
  <si>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</si>
  <si>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</si>
  <si>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</si>
  <si>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</si>
  <si>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</si>
  <si>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</si>
  <si>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</si>
  <si>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</si>
  <si>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</si>
  <si>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</si>
  <si>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</si>
  <si>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</si>
  <si>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</si>
  <si>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</si>
  <si>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</si>
  <si>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</si>
  <si>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</si>
  <si>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</si>
  <si>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</si>
  <si>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</si>
  <si>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</si>
  <si>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</si>
  <si>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</si>
  <si>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</si>
  <si>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</si>
  <si>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</si>
  <si>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</si>
  <si>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</si>
  <si>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</si>
  <si>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</si>
  <si>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</si>
  <si>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</si>
  <si>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</si>
  <si>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</si>
  <si>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</si>
  <si>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</si>
  <si>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</si>
  <si>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</si>
  <si>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</si>
  <si>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</si>
  <si>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</si>
  <si>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</si>
  <si>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</si>
  <si>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</si>
  <si>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</si>
  <si>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</si>
  <si>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</si>
  <si>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</si>
  <si>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</si>
  <si>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</si>
  <si>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</si>
  <si>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</si>
  <si>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</si>
  <si>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</si>
  <si>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</si>
  <si>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</si>
  <si>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</si>
  <si>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</si>
  <si>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</si>
  <si>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</si>
  <si>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</si>
  <si>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</si>
  <si>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</si>
  <si>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</si>
  <si>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</si>
  <si>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</si>
  <si>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</si>
  <si>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</si>
  <si>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</si>
  <si>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</si>
  <si>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</si>
  <si>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</si>
  <si>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</si>
  <si>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</si>
  <si>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</si>
  <si>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</si>
  <si>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</si>
  <si>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</si>
  <si>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</si>
  <si>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</si>
  <si>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</si>
  <si>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</si>
  <si>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</si>
  <si>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</si>
  <si>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</si>
  <si>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</si>
  <si>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</si>
  <si>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</si>
  <si>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</si>
  <si>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</si>
  <si>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</si>
  <si>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</si>
  <si>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</si>
  <si>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</si>
  <si>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</si>
  <si>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</si>
  <si>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</si>
  <si>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</si>
  <si>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</si>
  <si>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</si>
  <si>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</si>
  <si>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</si>
  <si>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</si>
  <si>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</si>
  <si>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</si>
  <si>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</si>
  <si>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</si>
  <si>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</si>
  <si>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</si>
  <si>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</si>
  <si>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</si>
  <si>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</si>
  <si>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</si>
  <si>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</si>
  <si>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</si>
  <si>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</si>
  <si>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</si>
  <si>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</si>
  <si>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</si>
  <si>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</si>
  <si>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</si>
  <si>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</si>
  <si>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</si>
  <si>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</si>
  <si>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</si>
  <si>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</si>
  <si>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</si>
  <si>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</si>
  <si>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</si>
  <si>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</si>
  <si>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</si>
  <si>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</si>
  <si>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</si>
  <si>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</si>
  <si>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</si>
  <si>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</si>
  <si>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</si>
  <si>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</si>
  <si>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</si>
  <si>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</si>
  <si>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</si>
  <si>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</si>
  <si>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</si>
  <si>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</si>
  <si>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</si>
  <si>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</si>
  <si>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</si>
  <si>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</si>
  <si>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</si>
  <si>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</si>
  <si>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</si>
  <si>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</si>
  <si>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</si>
  <si>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</si>
  <si>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</si>
  <si>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</si>
  <si>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</si>
  <si>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</si>
  <si>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</si>
  <si>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</si>
  <si>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</si>
  <si>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</si>
  <si>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</si>
  <si>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</si>
  <si>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</si>
  <si>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</si>
  <si>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</si>
  <si>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</si>
  <si>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</si>
  <si>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</si>
  <si>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</si>
  <si>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</si>
  <si>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</si>
  <si>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</si>
  <si>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</si>
  <si>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</si>
  <si>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</si>
  <si>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</si>
  <si>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</si>
  <si>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</si>
  <si>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</si>
  <si>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</si>
  <si>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</si>
  <si>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</si>
  <si>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</si>
  <si>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</si>
  <si>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</si>
  <si>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</si>
  <si>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</si>
  <si>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</si>
  <si>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</si>
  <si>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</si>
  <si>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</si>
  <si>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</si>
  <si>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</si>
  <si>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</si>
  <si>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</si>
  <si>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</si>
  <si>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</si>
  <si>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</si>
  <si>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</si>
  <si>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</si>
  <si>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</si>
  <si>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</si>
  <si>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</si>
  <si>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</si>
  <si>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</si>
  <si>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</si>
  <si>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</si>
  <si>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</si>
  <si>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</si>
  <si>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</si>
  <si>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</si>
  <si>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</si>
  <si>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</si>
  <si>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</si>
  <si>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</si>
  <si>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</si>
  <si>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</si>
  <si>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</si>
  <si>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</si>
  <si>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</si>
  <si>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</si>
  <si>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</si>
  <si>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</si>
  <si>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</si>
  <si>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</si>
  <si>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</si>
  <si>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</si>
  <si>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</si>
  <si>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</si>
  <si>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</si>
  <si>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</si>
  <si>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</si>
  <si>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</si>
  <si>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</si>
  <si>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</si>
  <si>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</si>
  <si>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</si>
  <si>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</si>
  <si>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</si>
  <si>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</si>
  <si>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</si>
  <si>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</si>
  <si>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</si>
  <si>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</si>
  <si>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</si>
  <si>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</si>
  <si>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</si>
  <si>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</si>
  <si>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</si>
  <si>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</si>
  <si>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</si>
  <si>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</si>
  <si>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</si>
  <si>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</si>
  <si>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</si>
  <si>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</si>
  <si>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</si>
  <si>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</si>
  <si>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</si>
  <si>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</si>
  <si>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</si>
  <si>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</si>
  <si>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</si>
  <si>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</si>
  <si>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</si>
  <si>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</si>
  <si>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</si>
  <si>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</si>
  <si>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</si>
  <si>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</si>
  <si>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</si>
  <si>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</si>
  <si>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</si>
  <si>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</si>
  <si>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</si>
  <si>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</si>
  <si>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</si>
  <si>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</si>
  <si>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</si>
  <si>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</si>
  <si>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</si>
  <si>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</si>
  <si>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</si>
  <si>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</si>
  <si>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</si>
  <si>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</si>
  <si>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</si>
  <si>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</si>
  <si>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</si>
  <si>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</si>
  <si>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</si>
  <si>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</si>
  <si>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</si>
  <si>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</si>
  <si>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</si>
  <si>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</si>
  <si>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</si>
  <si>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</si>
  <si>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</si>
  <si>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</si>
  <si>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</si>
  <si>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</si>
  <si>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</si>
  <si>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</si>
  <si>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</si>
  <si>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</si>
  <si>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</si>
  <si>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</si>
  <si>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</si>
  <si>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</si>
  <si>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</si>
  <si>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</si>
  <si>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</si>
  <si>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</si>
  <si>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</si>
  <si>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</si>
  <si>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</si>
  <si>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</si>
  <si>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</si>
  <si>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</si>
  <si>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</si>
  <si>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</si>
  <si>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</si>
  <si>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</si>
  <si>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</si>
  <si>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</si>
  <si>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</si>
  <si>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</si>
  <si>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</si>
  <si>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</si>
  <si>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</si>
  <si>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</si>
  <si>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</si>
  <si>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</si>
  <si>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</si>
  <si>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</si>
  <si>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</si>
  <si>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</si>
  <si>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</si>
  <si>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</si>
  <si>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</si>
  <si>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</si>
  <si>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</si>
  <si>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</si>
  <si>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</si>
  <si>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</si>
  <si>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</si>
  <si>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</si>
  <si>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</si>
  <si>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</si>
  <si>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</si>
  <si>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</si>
  <si>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</si>
  <si>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</si>
  <si>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</si>
  <si>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</si>
  <si>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</si>
  <si>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</si>
  <si>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</si>
  <si>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</si>
  <si>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</si>
  <si>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</si>
  <si>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</si>
  <si>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</si>
  <si>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</si>
  <si>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</si>
  <si>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</si>
  <si>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</si>
  <si>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</si>
  <si>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</si>
  <si>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</si>
  <si>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</si>
  <si>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</si>
  <si>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</si>
  <si>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</si>
  <si>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</si>
  <si>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</si>
  <si>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</si>
  <si>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</si>
  <si>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</si>
  <si>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</si>
  <si>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</si>
  <si>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</si>
  <si>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</si>
  <si>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</si>
  <si>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</si>
  <si>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</si>
  <si>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</si>
  <si>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</si>
  <si>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</si>
  <si>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</si>
  <si>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</si>
  <si>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</si>
  <si>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</si>
  <si>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</si>
  <si>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</si>
  <si>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</si>
  <si>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</si>
  <si>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</si>
  <si>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</si>
  <si>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</si>
  <si>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</si>
  <si>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</si>
  <si>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</si>
  <si>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</si>
  <si>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</si>
  <si>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</si>
  <si>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</si>
  <si>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</si>
  <si>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</si>
  <si>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</si>
  <si>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</si>
  <si>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</si>
  <si>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</si>
  <si>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</si>
  <si>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</si>
  <si>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</si>
  <si>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</si>
  <si>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</si>
  <si>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</si>
  <si>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</si>
  <si>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</si>
  <si>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</si>
  <si>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</si>
  <si>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</si>
  <si>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</si>
  <si>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</si>
  <si>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</si>
  <si>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</si>
  <si>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</si>
  <si>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</si>
  <si>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</si>
  <si>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</si>
  <si>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</si>
  <si>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</si>
  <si>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</si>
  <si>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</si>
  <si>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</si>
  <si>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</si>
  <si>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</si>
  <si>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</si>
  <si>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</si>
  <si>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</si>
  <si>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</si>
  <si>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</si>
  <si>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</si>
  <si>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</si>
  <si>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</si>
  <si>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</si>
  <si>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</si>
  <si>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</si>
  <si>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</si>
  <si>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</si>
  <si>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</si>
  <si>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</si>
  <si>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</si>
  <si>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</si>
  <si>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</si>
  <si>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</si>
  <si>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</si>
  <si>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</si>
  <si>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</si>
  <si>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</si>
  <si>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</si>
  <si>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</si>
  <si>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</si>
  <si>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</si>
  <si>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</si>
  <si>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</si>
  <si>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</si>
  <si>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</si>
  <si>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</si>
  <si>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</si>
  <si>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</si>
  <si>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</si>
  <si>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</si>
  <si>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</si>
  <si>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</si>
  <si>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</si>
  <si>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</si>
  <si>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</si>
  <si>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</si>
  <si>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</si>
  <si>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</si>
  <si>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</si>
  <si>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</si>
  <si>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</si>
  <si>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</si>
  <si>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</si>
  <si>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</si>
  <si>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</si>
  <si>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</si>
  <si>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</si>
  <si>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</si>
  <si>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</si>
  <si>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</si>
  <si>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</si>
  <si>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</si>
  <si>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</si>
  <si>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</si>
  <si>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</si>
  <si>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</si>
  <si>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</si>
  <si>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</si>
  <si>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</si>
  <si>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</si>
  <si>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</si>
  <si>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</si>
  <si>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</si>
  <si>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</si>
  <si>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</si>
  <si>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</si>
  <si>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</si>
  <si>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</si>
  <si>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</si>
  <si>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</si>
  <si>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</si>
  <si>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</si>
  <si>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</si>
  <si>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</si>
  <si>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</si>
  <si>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</si>
  <si>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</si>
  <si>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</si>
  <si>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</si>
  <si>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</si>
  <si>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</si>
  <si>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</si>
  <si>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</si>
  <si>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</si>
  <si>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</si>
  <si>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</si>
  <si>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</si>
  <si>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</si>
  <si>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</si>
  <si>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</si>
  <si>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</si>
  <si>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</si>
  <si>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</si>
  <si>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</si>
  <si>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</si>
  <si>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</si>
  <si>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</si>
  <si>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</si>
  <si>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</si>
  <si>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</si>
  <si>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</si>
  <si>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</si>
  <si>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</si>
  <si>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</si>
  <si>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</si>
  <si>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</si>
  <si>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</si>
  <si>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</si>
  <si>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</si>
  <si>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</si>
  <si>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</si>
  <si>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</si>
  <si>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</si>
  <si>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</si>
  <si>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</si>
  <si>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</si>
  <si>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</si>
  <si>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</si>
  <si>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</si>
  <si>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</si>
  <si>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</si>
  <si>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</si>
  <si>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</si>
  <si>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</si>
  <si>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</si>
  <si>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</si>
  <si>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</si>
  <si>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</si>
  <si>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</si>
  <si>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</si>
  <si>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</si>
  <si>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</si>
  <si>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</si>
  <si>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</si>
  <si>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</si>
  <si>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</si>
  <si>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</si>
  <si>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</si>
  <si>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</si>
  <si>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</si>
  <si>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</si>
  <si>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</si>
  <si>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</si>
  <si>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</si>
  <si>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</si>
  <si>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</si>
  <si>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</si>
  <si>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</si>
  <si>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</si>
  <si>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</si>
  <si>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</si>
  <si>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</si>
  <si>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</si>
  <si>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</si>
  <si>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</si>
  <si>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</si>
  <si>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</si>
  <si>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</si>
  <si>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</si>
  <si>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</si>
  <si>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</si>
  <si>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</si>
  <si>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</si>
  <si>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</si>
  <si>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</si>
  <si>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</si>
  <si>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</si>
  <si>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</si>
  <si>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</si>
  <si>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</si>
  <si>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</si>
  <si>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</si>
  <si>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</si>
  <si>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</si>
  <si>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</si>
  <si>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</si>
  <si>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</si>
  <si>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</si>
  <si>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</si>
  <si>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</si>
  <si>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</si>
  <si>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</si>
  <si>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</si>
  <si>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</si>
  <si>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</si>
  <si>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</si>
  <si>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</si>
  <si>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</si>
  <si>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</si>
  <si>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</si>
  <si>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</si>
  <si>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</si>
  <si>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</si>
  <si>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</si>
  <si>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</si>
  <si>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</si>
  <si>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</si>
  <si>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</si>
  <si>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</si>
  <si>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</si>
  <si>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</si>
  <si>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</si>
  <si>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</si>
  <si>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</si>
  <si>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</si>
  <si>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</si>
  <si>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</si>
  <si>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</si>
  <si>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</si>
  <si>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</si>
  <si>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</si>
  <si>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</si>
  <si>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</si>
  <si>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</si>
  <si>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</si>
  <si>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</si>
  <si>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</si>
  <si>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</si>
  <si>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</si>
  <si>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</si>
  <si>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</si>
  <si>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</si>
  <si>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</si>
  <si>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</si>
  <si>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</si>
  <si>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</si>
  <si>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</si>
  <si>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</si>
  <si>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</si>
  <si>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</si>
  <si>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</si>
  <si>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</si>
  <si>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</si>
  <si>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</si>
  <si>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</si>
  <si>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</si>
  <si>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</si>
  <si>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</si>
  <si>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</si>
  <si>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</si>
  <si>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</si>
  <si>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</si>
  <si>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</si>
  <si>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</si>
  <si>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</si>
  <si>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</si>
  <si>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</si>
  <si>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</si>
  <si>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</si>
  <si>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</si>
  <si>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</si>
  <si>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</si>
  <si>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</si>
  <si>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</si>
  <si>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</si>
  <si>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</si>
  <si>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</si>
  <si>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</si>
  <si>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</si>
  <si>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</si>
  <si>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</si>
  <si>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</si>
  <si>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</si>
  <si>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</si>
  <si>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</si>
  <si>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</si>
  <si>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</si>
  <si>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</si>
  <si>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</si>
  <si>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</si>
  <si>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</si>
  <si>
    <t xml:space="preserve">a los </t>
  </si>
  <si>
    <t xml:space="preserve">del mes de </t>
  </si>
  <si>
    <t>del año</t>
  </si>
  <si>
    <t>EL MANDANTE</t>
  </si>
  <si>
    <t>Empresa:</t>
  </si>
  <si>
    <t>Nombre Rep legal:</t>
  </si>
  <si>
    <t>Para constancia,  este contrato se firma en el municipio de :</t>
  </si>
  <si>
    <t>EL ACREEDOR</t>
  </si>
  <si>
    <t>EL DEUDOR</t>
  </si>
  <si>
    <t>Responsable</t>
  </si>
  <si>
    <t>Lo anterior respecto del vehiculo que a continuacion se relaciona:</t>
  </si>
  <si>
    <t xml:space="preserve"> Debe ser autenticado ante Notario Público con reconcomiendo Biométrico</t>
  </si>
  <si>
    <t xml:space="preserve"> NOTA:</t>
  </si>
  <si>
    <t>DEL ACREEDOR, sobre el vehiculo de su exclusiva propiedad que a continuacion se relaciona:</t>
  </si>
  <si>
    <t xml:space="preserve">Quien en este contrato se denominara EL(LA) DEUDOR(A), han celebrado CONTRATO DE PRENDA SIN TENENCIA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</si>
</sst>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42">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18" fillId="0" borderId="10" xfId="0" applyFont="1" applyBorder="1"/>
    <xf numFmtId="0" fontId="118" fillId="0" borderId="18" xfId="0" applyFont="1" applyBorder="1"/>
    <xf numFmtId="0" fontId="0" fillId="0" borderId="14" xfId="0" applyBorder="1" applyAlignment="1">
      <alignment horizontal="center"/>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122" fillId="0" borderId="0" xfId="0" applyFont="1" applyBorder="1" applyAlignment="1">
      <alignment horizontal="left" vertical="top" wrapText="1"/>
    </xf>
    <xf numFmtId="0" fontId="72" fillId="0" borderId="15" xfId="0" applyFont="1" applyBorder="1" applyAlignment="1">
      <alignment horizontal="left" vertical="top"/>
    </xf>
    <xf numFmtId="0" fontId="118" fillId="0" borderId="0" xfId="0" applyFont="1" applyBorder="1"/>
    <xf numFmtId="0" fontId="0" fillId="0" borderId="18" xfId="0" applyBorder="1" applyAlignment="1"/>
    <xf numFmtId="0" fontId="0" fillId="0" borderId="19" xfId="0" applyBorder="1" applyAlignment="1"/>
    <xf numFmtId="0" fontId="0" fillId="0" borderId="20" xfId="0" applyBorder="1" applyAlignment="1"/>
    <xf numFmtId="0" fontId="15" fillId="30" borderId="10" xfId="0" applyFont="1" applyFill="1" applyBorder="1" applyAlignment="1"/>
    <xf numFmtId="0" fontId="15" fillId="30" borderId="11" xfId="0" applyFont="1" applyFill="1" applyBorder="1" applyAlignment="1"/>
    <xf numFmtId="0" fontId="15" fillId="30" borderId="12" xfId="0" applyFont="1" applyFill="1" applyBorder="1" applyAlignment="1"/>
    <xf numFmtId="0" fontId="0" fillId="0" borderId="14" xfId="0" applyBorder="1" applyAlignment="1">
      <alignment horizontal="left"/>
    </xf>
    <xf numFmtId="0" fontId="122" fillId="0" borderId="15" xfId="0" applyFont="1" applyBorder="1" applyAlignment="1">
      <alignment horizontal="left" vertical="top"/>
    </xf>
    <xf numFmtId="0" fontId="0" fillId="0" borderId="0" xfId="0" applyBorder="1" applyAlignment="1">
      <alignment horizontal="left"/>
    </xf>
    <xf numFmtId="0" fontId="0" fillId="0" borderId="18" xfId="0" applyBorder="1" applyAlignment="1">
      <alignment horizontal="left"/>
    </xf>
    <xf numFmtId="0" fontId="0" fillId="0" borderId="0" xfId="0" applyBorder="1" applyAlignment="1">
      <alignment horizontal="left"/>
    </xf>
    <xf numFmtId="0" fontId="72" fillId="0" borderId="13" xfId="0" applyFont="1" applyBorder="1" applyAlignment="1">
      <alignment horizontal="left"/>
    </xf>
    <xf numFmtId="0" fontId="72" fillId="0" borderId="14" xfId="0" applyFont="1" applyBorder="1" applyAlignment="1"/>
    <xf numFmtId="0" fontId="72" fillId="0" borderId="16" xfId="0" applyFont="1" applyBorder="1" applyAlignment="1"/>
    <xf numFmtId="0" fontId="72" fillId="0" borderId="6" xfId="0" applyFont="1" applyBorder="1" applyAlignment="1"/>
    <xf numFmtId="0" fontId="0" fillId="0" borderId="19" xfId="0" applyBorder="1" applyAlignment="1">
      <alignment horizontal="left"/>
    </xf>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99" fillId="0" borderId="7" xfId="0" applyFont="1" applyBorder="1" applyAlignment="1">
      <alignment horizontal="center"/>
    </xf>
    <xf numFmtId="0" fontId="100" fillId="0" borderId="91" xfId="0" applyFont="1" applyBorder="1" applyAlignment="1">
      <alignment horizontal="center"/>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181" fontId="108" fillId="3" borderId="19" xfId="0" applyNumberFormat="1" applyFont="1" applyFill="1" applyBorder="1" applyAlignment="1">
      <alignment horizont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1" fontId="83" fillId="0" borderId="0" xfId="0" applyNumberFormat="1" applyFont="1" applyAlignment="1">
      <alignment horizontal="left" vertical="top" wrapText="1"/>
    </xf>
    <xf numFmtId="0" fontId="83" fillId="0" borderId="0" xfId="0" applyFont="1" applyAlignment="1">
      <alignment horizontal="left" vertical="top"/>
    </xf>
    <xf numFmtId="0" fontId="81" fillId="0" borderId="0" xfId="0" applyFont="1" applyAlignment="1">
      <alignment horizontal="left"/>
    </xf>
    <xf numFmtId="0" fontId="83" fillId="0" borderId="0" xfId="0" applyFont="1" applyAlignment="1">
      <alignment horizontal="left" vertical="top" wrapText="1"/>
    </xf>
    <xf numFmtId="2" fontId="83" fillId="0" borderId="0" xfId="0" applyNumberFormat="1" applyFont="1" applyAlignment="1">
      <alignment horizontal="left" vertical="top" wrapText="1"/>
    </xf>
    <xf numFmtId="0" fontId="82" fillId="0" borderId="0" xfId="0" applyFont="1" applyAlignment="1">
      <alignment horizontal="left" vertical="center" wrapText="1"/>
    </xf>
    <xf numFmtId="0" fontId="83" fillId="0" borderId="0" xfId="0" applyFont="1" applyAlignment="1">
      <alignment vertical="top" wrapText="1"/>
    </xf>
    <xf numFmtId="167" fontId="83" fillId="0" borderId="0" xfId="0" applyNumberFormat="1" applyFont="1" applyAlignment="1">
      <alignment horizontal="left"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31" fillId="15" borderId="0" xfId="0" applyFont="1" applyFill="1" applyAlignment="1">
      <alignment horizontal="center" vertical="center"/>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11" xfId="0" applyFont="1" applyFill="1" applyBorder="1" applyAlignment="1">
      <alignment horizontal="left"/>
    </xf>
    <xf numFmtId="0" fontId="4" fillId="3" borderId="6" xfId="0" applyFont="1" applyFill="1" applyBorder="1" applyAlignment="1">
      <alignment horizontal="left"/>
    </xf>
    <xf numFmtId="0" fontId="4" fillId="3" borderId="7" xfId="0" applyFont="1" applyFill="1" applyBorder="1" applyAlignment="1">
      <alignment horizontal="left" vertical="center"/>
    </xf>
    <xf numFmtId="0" fontId="4" fillId="4"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3" borderId="7"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13"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14" fillId="3" borderId="0" xfId="0" applyFont="1" applyFill="1" applyAlignment="1">
      <alignment horizont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0" xfId="0" applyFont="1" applyFill="1" applyBorder="1" applyAlignment="1">
      <alignment horizontal="center"/>
    </xf>
    <xf numFmtId="0" fontId="6" fillId="3" borderId="18" xfId="0" applyFont="1" applyFill="1" applyBorder="1" applyAlignment="1">
      <alignment horizontal="center"/>
    </xf>
    <xf numFmtId="0" fontId="6" fillId="3" borderId="12"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0" fillId="0" borderId="0" xfId="0" applyAlignment="1">
      <alignment horizontal="left"/>
    </xf>
    <xf numFmtId="0" fontId="4" fillId="3" borderId="10"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7" fillId="3" borderId="7"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6" fillId="3" borderId="7" xfId="0" applyFont="1" applyFill="1" applyBorder="1" applyAlignment="1">
      <alignment horizontal="center" vertical="center"/>
    </xf>
    <xf numFmtId="0" fontId="10" fillId="3" borderId="7" xfId="0" applyFont="1" applyFill="1" applyBorder="1" applyAlignment="1">
      <alignment horizontal="left"/>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10" fillId="3" borderId="14" xfId="0" applyFont="1" applyFill="1" applyBorder="1" applyAlignment="1">
      <alignment horizontal="center"/>
    </xf>
    <xf numFmtId="0" fontId="10" fillId="3" borderId="6" xfId="0" applyFont="1" applyFill="1" applyBorder="1" applyAlignment="1">
      <alignment horizontal="center"/>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9" xfId="0" applyFont="1" applyFill="1" applyBorder="1" applyAlignment="1">
      <alignment horizontal="center" vertical="center" wrapText="1"/>
    </xf>
    <xf numFmtId="0" fontId="8" fillId="3" borderId="22" xfId="0" applyFont="1" applyFill="1" applyBorder="1" applyAlignment="1">
      <alignment horizontal="center" vertical="center" wrapText="1"/>
    </xf>
    <xf numFmtId="0" fontId="4" fillId="4" borderId="14" xfId="0" applyFont="1" applyFill="1" applyBorder="1" applyAlignment="1">
      <alignment horizont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10" fillId="3" borderId="7"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2" fillId="3" borderId="7" xfId="0" applyFont="1" applyFill="1" applyBorder="1" applyAlignment="1">
      <alignment horizontal="center"/>
    </xf>
    <xf numFmtId="0" fontId="11" fillId="3" borderId="14" xfId="0" applyFont="1" applyFill="1" applyBorder="1" applyAlignment="1">
      <alignment horizontal="left" vertical="top"/>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0" fillId="3" borderId="6" xfId="0" applyFill="1" applyBorder="1" applyAlignment="1">
      <alignment horizontal="left" vertical="top"/>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6" fillId="3" borderId="7" xfId="0" applyFont="1" applyFill="1" applyBorder="1" applyAlignment="1">
      <alignment horizontal="left"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0" fillId="0" borderId="0" xfId="0" applyAlignment="1">
      <alignment horizont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10" fillId="3" borderId="7" xfId="0" applyFont="1" applyFill="1" applyBorder="1" applyAlignment="1">
      <alignment horizontal="center" vertical="top"/>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7" xfId="0" applyFont="1" applyFill="1" applyBorder="1" applyAlignment="1">
      <alignment horizontal="center" vertical="justify" wrapText="1"/>
    </xf>
    <xf numFmtId="0" fontId="10" fillId="3" borderId="7" xfId="0" applyFont="1" applyFill="1" applyBorder="1" applyAlignment="1">
      <alignment horizontal="center" vertical="justify"/>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top"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0" xfId="0" applyFont="1" applyFill="1" applyBorder="1" applyAlignment="1">
      <alignment horizontal="center" vertical="top"/>
    </xf>
    <xf numFmtId="0" fontId="10" fillId="3" borderId="11" xfId="0" applyFont="1" applyFill="1" applyBorder="1" applyAlignment="1">
      <alignment horizontal="center" vertical="top"/>
    </xf>
    <xf numFmtId="0" fontId="10" fillId="3"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0" xfId="0" applyFont="1" applyFill="1" applyAlignment="1">
      <alignment horizontal="center" vertical="top"/>
    </xf>
    <xf numFmtId="0" fontId="10" fillId="4" borderId="13" xfId="0" applyFont="1" applyFill="1" applyBorder="1" applyAlignment="1">
      <alignment horizontal="center" vertical="top"/>
    </xf>
    <xf numFmtId="0" fontId="10" fillId="3" borderId="18" xfId="0" applyFont="1" applyFill="1" applyBorder="1" applyAlignment="1">
      <alignment horizontal="center" vertical="top"/>
    </xf>
    <xf numFmtId="0" fontId="10" fillId="3" borderId="19" xfId="0" applyFont="1" applyFill="1" applyBorder="1" applyAlignment="1">
      <alignment horizontal="center" vertical="top"/>
    </xf>
    <xf numFmtId="0" fontId="10" fillId="3"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0" fillId="0" borderId="19" xfId="0" applyBorder="1" applyAlignment="1">
      <alignment horizontal="center"/>
    </xf>
    <xf numFmtId="0" fontId="10" fillId="4" borderId="10" xfId="0" applyFont="1" applyFill="1" applyBorder="1" applyAlignment="1">
      <alignment horizontal="center" vertical="top" wrapText="1"/>
    </xf>
    <xf numFmtId="0" fontId="6" fillId="3" borderId="11"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0" fillId="4" borderId="11" xfId="0" applyFill="1" applyBorder="1" applyAlignment="1">
      <alignment horizontal="center"/>
    </xf>
    <xf numFmtId="0" fontId="11" fillId="0" borderId="11" xfId="0" applyFont="1" applyBorder="1" applyAlignment="1">
      <alignment horizontal="left" vertical="center" wrapText="1"/>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0" fontId="10" fillId="3" borderId="16" xfId="0" applyFont="1" applyFill="1" applyBorder="1" applyAlignment="1">
      <alignment horizontal="center"/>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0" fillId="0" borderId="70" xfId="0" applyBorder="1" applyAlignment="1">
      <alignment horizontal="center"/>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2" xfId="0" applyFont="1" applyFill="1" applyBorder="1" applyAlignment="1">
      <alignment horizontal="center" vertical="top"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171" fontId="10" fillId="3" borderId="6" xfId="0" applyNumberFormat="1" applyFont="1" applyFill="1" applyBorder="1" applyAlignment="1">
      <alignment horizontal="left"/>
    </xf>
    <xf numFmtId="171" fontId="7" fillId="3" borderId="1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10" fillId="3" borderId="14" xfId="0" applyFont="1" applyFill="1" applyBorder="1" applyAlignment="1">
      <alignment horizontal="center" vertical="center"/>
    </xf>
    <xf numFmtId="0" fontId="10" fillId="3" borderId="16" xfId="0" applyFont="1" applyFill="1" applyBorder="1" applyAlignment="1">
      <alignment horizontal="center" vertical="center"/>
    </xf>
    <xf numFmtId="0" fontId="10" fillId="3" borderId="6" xfId="0" applyFont="1" applyFill="1" applyBorder="1" applyAlignment="1">
      <alignment horizontal="center" vertical="center"/>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2" fillId="0" borderId="0" xfId="0" applyFont="1" applyAlignment="1">
      <alignment horizontal="left"/>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69" fillId="30" borderId="14" xfId="0" applyFont="1" applyFill="1" applyBorder="1" applyAlignment="1">
      <alignment horizontal="center" vertical="center"/>
    </xf>
    <xf numFmtId="0" fontId="69" fillId="30" borderId="6" xfId="0" applyFont="1" applyFill="1" applyBorder="1" applyAlignment="1">
      <alignment horizontal="center" vertical="center"/>
    </xf>
    <xf numFmtId="0" fontId="73" fillId="30" borderId="7" xfId="0" applyFont="1" applyFill="1" applyBorder="1" applyAlignment="1">
      <alignment horizontal="center"/>
    </xf>
    <xf numFmtId="0" fontId="124" fillId="0" borderId="7" xfId="0" applyFont="1" applyBorder="1" applyAlignment="1">
      <alignment horizontal="center" vertic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5" fillId="30" borderId="7" xfId="0" applyFont="1" applyFill="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0" fontId="122" fillId="0" borderId="10" xfId="0" applyFont="1" applyBorder="1" applyAlignment="1">
      <alignment horizontal="left" vertical="top" wrapText="1"/>
    </xf>
    <xf numFmtId="0" fontId="122" fillId="0" borderId="11" xfId="0" applyFont="1" applyBorder="1" applyAlignment="1">
      <alignment horizontal="left" vertical="top" wrapText="1"/>
    </xf>
    <xf numFmtId="0" fontId="122" fillId="0" borderId="12" xfId="0" applyFont="1" applyBorder="1" applyAlignment="1">
      <alignment horizontal="left" vertical="top" wrapText="1"/>
    </xf>
    <xf numFmtId="0" fontId="124" fillId="0" borderId="14" xfId="0" applyFont="1" applyBorder="1" applyAlignment="1">
      <alignment horizontal="center" vertical="center"/>
    </xf>
    <xf numFmtId="0" fontId="124" fillId="0" borderId="6" xfId="0" applyFont="1" applyBorder="1" applyAlignment="1">
      <alignment horizontal="center" vertical="center"/>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0" fontId="0" fillId="0" borderId="14" xfId="0"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2" fillId="0" borderId="10" xfId="0" applyFont="1" applyBorder="1" applyAlignment="1">
      <alignment horizontal="left"/>
    </xf>
    <xf numFmtId="0" fontId="122" fillId="0" borderId="11" xfId="0" applyFont="1" applyBorder="1" applyAlignment="1">
      <alignment horizontal="left"/>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left"/>
    </xf>
    <xf numFmtId="167" fontId="92" fillId="0" borderId="0" xfId="0" applyNumberFormat="1" applyFont="1" applyBorder="1" applyAlignment="1">
      <alignment horizontal="left"/>
    </xf>
    <xf numFmtId="171" fontId="36" fillId="0" borderId="7" xfId="0" applyNumberFormat="1" applyFont="1" applyBorder="1" applyAlignment="1">
      <alignment horizontal="center"/>
    </xf>
    <xf numFmtId="0" fontId="36" fillId="0" borderId="7" xfId="0" applyFont="1" applyBorder="1" applyAlignment="1">
      <alignment horizontal="center"/>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73" fillId="45" borderId="14" xfId="0" applyFont="1" applyFill="1" applyBorder="1" applyAlignment="1">
      <alignment horizontal="center"/>
    </xf>
    <xf numFmtId="0" fontId="73" fillId="45" borderId="16" xfId="0" applyFont="1" applyFill="1" applyBorder="1" applyAlignment="1">
      <alignment horizontal="center"/>
    </xf>
    <xf numFmtId="0" fontId="73" fillId="45" borderId="6" xfId="0" applyFont="1" applyFill="1" applyBorder="1" applyAlignment="1">
      <alignment horizontal="center"/>
    </xf>
    <xf numFmtId="0" fontId="73" fillId="45" borderId="7" xfId="0" applyFont="1" applyFill="1" applyBorder="1" applyAlignment="1">
      <alignment horizontal="center"/>
    </xf>
    <xf numFmtId="0" fontId="119" fillId="30" borderId="14"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0" xfId="0" applyFont="1" applyAlignment="1">
      <alignment horizontal="left" vertical="center"/>
    </xf>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fill>
        <patternFill>
          <bgColor rgb="FFFFC000"/>
        </patternFill>
      </fill>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7</xdr:col>
      <xdr:colOff>0</xdr:colOff>
      <xdr:row>38</xdr:row>
      <xdr:rowOff>333375</xdr:rowOff>
    </xdr:from>
    <xdr:to>
      <xdr:col>7</xdr:col>
      <xdr:colOff>843782</xdr:colOff>
      <xdr:row>43</xdr:row>
      <xdr:rowOff>105680</xdr:rowOff>
    </xdr:to>
    <xdr:pic>
      <xdr:nvPicPr>
        <xdr:cNvPr id="2" name="Imagen 1">
          <a:extLst>
            <a:ext uri="{FF2B5EF4-FFF2-40B4-BE49-F238E27FC236}">
              <a16:creationId xmlns:a16="http://schemas.microsoft.com/office/drawing/2014/main" id="{98ABAE10-FA26-4E30-826A-51B0292B48A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3</xdr:col>
      <xdr:colOff>0</xdr:colOff>
      <xdr:row>39</xdr:row>
      <xdr:rowOff>0</xdr:rowOff>
    </xdr:from>
    <xdr:to>
      <xdr:col>3</xdr:col>
      <xdr:colOff>843782</xdr:colOff>
      <xdr:row>43</xdr:row>
      <xdr:rowOff>105680</xdr:rowOff>
    </xdr:to>
    <xdr:pic>
      <xdr:nvPicPr>
        <xdr:cNvPr id="5" name="Imagen 4">
          <a:extLst>
            <a:ext uri="{FF2B5EF4-FFF2-40B4-BE49-F238E27FC236}">
              <a16:creationId xmlns:a16="http://schemas.microsoft.com/office/drawing/2014/main" id="{266E8AF7-BE24-4885-BFA5-6DE4080E10A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162830</xdr:rowOff>
    </xdr:to>
    <xdr:pic>
      <xdr:nvPicPr>
        <xdr:cNvPr id="8" name="Imagen 7">
          <a:extLst>
            <a:ext uri="{FF2B5EF4-FFF2-40B4-BE49-F238E27FC236}">
              <a16:creationId xmlns:a16="http://schemas.microsoft.com/office/drawing/2014/main" id="{3092E797-300E-4C7F-A719-B13BEAE099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9" name="Imagen 8">
          <a:extLst>
            <a:ext uri="{FF2B5EF4-FFF2-40B4-BE49-F238E27FC236}">
              <a16:creationId xmlns:a16="http://schemas.microsoft.com/office/drawing/2014/main" id="{52C294E6-C1BA-4A3E-9D67-D5764C9B703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10" name="Imagen 9">
          <a:extLst>
            <a:ext uri="{FF2B5EF4-FFF2-40B4-BE49-F238E27FC236}">
              <a16:creationId xmlns:a16="http://schemas.microsoft.com/office/drawing/2014/main" id="{02F21DD3-30ED-453C-BDC0-11F863A9897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115205</xdr:rowOff>
    </xdr:to>
    <xdr:pic>
      <xdr:nvPicPr>
        <xdr:cNvPr id="2" name="Imagen 1">
          <a:extLst>
            <a:ext uri="{FF2B5EF4-FFF2-40B4-BE49-F238E27FC236}">
              <a16:creationId xmlns:a16="http://schemas.microsoft.com/office/drawing/2014/main" id="{5277FB54-E292-479B-A95B-22551B3A3CB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801100"/>
          <a:ext cx="843782" cy="810530"/>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5E4D4BDB-21EA-4450-A782-009D60D2A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3152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115205</xdr:rowOff>
    </xdr:to>
    <xdr:pic>
      <xdr:nvPicPr>
        <xdr:cNvPr id="4" name="Imagen 3">
          <a:extLst>
            <a:ext uri="{FF2B5EF4-FFF2-40B4-BE49-F238E27FC236}">
              <a16:creationId xmlns:a16="http://schemas.microsoft.com/office/drawing/2014/main" id="{EB0D1821-B844-4418-8D06-0F1915E94D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810625"/>
          <a:ext cx="843782" cy="810530"/>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47</xdr:row>
      <xdr:rowOff>124730</xdr:rowOff>
    </xdr:to>
    <xdr:pic>
      <xdr:nvPicPr>
        <xdr:cNvPr id="2" name="Imagen 1">
          <a:extLst>
            <a:ext uri="{FF2B5EF4-FFF2-40B4-BE49-F238E27FC236}">
              <a16:creationId xmlns:a16="http://schemas.microsoft.com/office/drawing/2014/main" id="{3A4CAF43-13FA-4385-923C-CA1FBA47618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8448675"/>
          <a:ext cx="843782" cy="820055"/>
        </a:xfrm>
        <a:prstGeom prst="rect">
          <a:avLst/>
        </a:prstGeom>
      </xdr:spPr>
    </xdr:pic>
    <xdr:clientData/>
  </xdr:twoCellAnchor>
  <xdr:twoCellAnchor editAs="oneCell">
    <xdr:from>
      <xdr:col>4</xdr:col>
      <xdr:colOff>895350</xdr:colOff>
      <xdr:row>36</xdr:row>
      <xdr:rowOff>66675</xdr:rowOff>
    </xdr:from>
    <xdr:to>
      <xdr:col>5</xdr:col>
      <xdr:colOff>824732</xdr:colOff>
      <xdr:row>40</xdr:row>
      <xdr:rowOff>162830</xdr:rowOff>
    </xdr:to>
    <xdr:pic>
      <xdr:nvPicPr>
        <xdr:cNvPr id="3" name="Imagen 2">
          <a:extLst>
            <a:ext uri="{FF2B5EF4-FFF2-40B4-BE49-F238E27FC236}">
              <a16:creationId xmlns:a16="http://schemas.microsoft.com/office/drawing/2014/main" id="{47E7D710-8AB7-45DE-8F97-4E0DB0F6FB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52950" y="7191375"/>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47</xdr:row>
      <xdr:rowOff>124730</xdr:rowOff>
    </xdr:to>
    <xdr:pic>
      <xdr:nvPicPr>
        <xdr:cNvPr id="4" name="Imagen 3">
          <a:extLst>
            <a:ext uri="{FF2B5EF4-FFF2-40B4-BE49-F238E27FC236}">
              <a16:creationId xmlns:a16="http://schemas.microsoft.com/office/drawing/2014/main" id="{5F71F214-F2C5-4D43-97ED-750006DB635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8448675"/>
          <a:ext cx="843782" cy="820055"/>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7</xdr:col>
      <xdr:colOff>0</xdr:colOff>
      <xdr:row>42</xdr:row>
      <xdr:rowOff>333375</xdr:rowOff>
    </xdr:from>
    <xdr:to>
      <xdr:col>7</xdr:col>
      <xdr:colOff>843782</xdr:colOff>
      <xdr:row>46</xdr:row>
      <xdr:rowOff>172355</xdr:rowOff>
    </xdr:to>
    <xdr:pic>
      <xdr:nvPicPr>
        <xdr:cNvPr id="2" name="Imagen 1">
          <a:extLst>
            <a:ext uri="{FF2B5EF4-FFF2-40B4-BE49-F238E27FC236}">
              <a16:creationId xmlns:a16="http://schemas.microsoft.com/office/drawing/2014/main" id="{F726264C-2C94-4CEB-9095-6C5B3B47A16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400800" y="7962900"/>
          <a:ext cx="843782" cy="810530"/>
        </a:xfrm>
        <a:prstGeom prst="rect">
          <a:avLst/>
        </a:prstGeom>
      </xdr:spPr>
    </xdr:pic>
    <xdr:clientData/>
  </xdr:twoCellAnchor>
  <xdr:twoCellAnchor editAs="oneCell">
    <xdr:from>
      <xdr:col>3</xdr:col>
      <xdr:colOff>0</xdr:colOff>
      <xdr:row>43</xdr:row>
      <xdr:rowOff>0</xdr:rowOff>
    </xdr:from>
    <xdr:to>
      <xdr:col>3</xdr:col>
      <xdr:colOff>843782</xdr:colOff>
      <xdr:row>46</xdr:row>
      <xdr:rowOff>172355</xdr:rowOff>
    </xdr:to>
    <xdr:pic>
      <xdr:nvPicPr>
        <xdr:cNvPr id="3" name="Imagen 2">
          <a:extLst>
            <a:ext uri="{FF2B5EF4-FFF2-40B4-BE49-F238E27FC236}">
              <a16:creationId xmlns:a16="http://schemas.microsoft.com/office/drawing/2014/main" id="{881E8E0F-1568-45FF-B143-64C6A1D085C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0" y="7962900"/>
          <a:ext cx="843782" cy="81053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6</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9</xdr:col>
      <xdr:colOff>400050</xdr:colOff>
      <xdr:row>34</xdr:row>
      <xdr:rowOff>47625</xdr:rowOff>
    </xdr:from>
    <xdr:to>
      <xdr:col>10</xdr:col>
      <xdr:colOff>243707</xdr:colOff>
      <xdr:row>38</xdr:row>
      <xdr:rowOff>48530</xdr:rowOff>
    </xdr:to>
    <xdr:pic>
      <xdr:nvPicPr>
        <xdr:cNvPr id="4" name="Imagen 3">
          <a:extLst>
            <a:ext uri="{FF2B5EF4-FFF2-40B4-BE49-F238E27FC236}">
              <a16:creationId xmlns:a16="http://schemas.microsoft.com/office/drawing/2014/main" id="{12E7DA65-C067-437B-948B-BAADF1EB278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91275" y="6372225"/>
          <a:ext cx="843782" cy="848630"/>
        </a:xfrm>
        <a:prstGeom prst="rect">
          <a:avLst/>
        </a:prstGeom>
      </xdr:spPr>
    </xdr:pic>
    <xdr:clientData/>
  </xdr:twoCellAnchor>
  <xdr:twoCellAnchor editAs="oneCell">
    <xdr:from>
      <xdr:col>3</xdr:col>
      <xdr:colOff>66675</xdr:colOff>
      <xdr:row>34</xdr:row>
      <xdr:rowOff>28575</xdr:rowOff>
    </xdr:from>
    <xdr:to>
      <xdr:col>3</xdr:col>
      <xdr:colOff>910457</xdr:colOff>
      <xdr:row>38</xdr:row>
      <xdr:rowOff>29480</xdr:rowOff>
    </xdr:to>
    <xdr:pic>
      <xdr:nvPicPr>
        <xdr:cNvPr id="5" name="Imagen 4">
          <a:extLst>
            <a:ext uri="{FF2B5EF4-FFF2-40B4-BE49-F238E27FC236}">
              <a16:creationId xmlns:a16="http://schemas.microsoft.com/office/drawing/2014/main" id="{4E2F8373-F630-4D6E-8DAB-536AF789FE1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0" y="6353175"/>
          <a:ext cx="843782" cy="84863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710" dataDxfId="708" headerRowBorderDxfId="709" tableBorderDxfId="707" totalsRowBorderDxfId="706">
  <autoFilter ref="B12:P539" xr:uid="{50FF0D7A-94E8-42D2-A1AC-701992769D9B}"/>
  <sortState xmlns:xlrd2="http://schemas.microsoft.com/office/spreadsheetml/2017/richdata2" ref="B13:P539">
    <sortCondition sortBy="cellColor" ref="B13:B539" dxfId="705"/>
    <sortCondition sortBy="cellColor" ref="B13:B539" dxfId="704"/>
    <sortCondition sortBy="cellColor" ref="B13:B539" dxfId="703"/>
    <sortCondition sortBy="cellColor" ref="B13:B539" dxfId="702"/>
    <sortCondition sortBy="cellColor" ref="B13:B539" dxfId="701"/>
    <sortCondition sortBy="cellColor" ref="B13:B539" dxfId="700"/>
    <sortCondition sortBy="cellColor" ref="B13:B539" dxfId="699"/>
    <sortCondition sortBy="cellColor" ref="B13:B539" dxfId="698"/>
    <sortCondition sortBy="cellColor" ref="B13:B539" dxfId="697"/>
    <sortCondition sortBy="cellColor" ref="B13:B539" dxfId="696"/>
  </sortState>
  <tableColumns count="15">
    <tableColumn id="1" xr3:uid="{B24BA409-F73C-44E5-A119-CD41BB37E319}" name="ESTADO" totalsRowLabel="Total" dataDxfId="695" totalsRowDxfId="694"/>
    <tableColumn id="2" xr3:uid="{27E4E900-36A1-4A6C-ADD9-78D5BD27A549}" name="CLIENTE" dataDxfId="693" totalsRowDxfId="692"/>
    <tableColumn id="3" xr3:uid="{0A6F9AE6-A657-4541-8927-B058CE108DBF}" name="PLACA - DOC" dataDxfId="691" totalsRowDxfId="690"/>
    <tableColumn id="4" xr3:uid="{6E3AF07C-A1B1-4ADA-83DA-3DBC5F8FA730}" name="TRAMITE" dataDxfId="689" totalsRowDxfId="688"/>
    <tableColumn id="5" xr3:uid="{74E8B66B-4CB8-4500-B48F-528ADFA19205}" name="ENTIDAD" dataDxfId="687" totalsRowDxfId="686"/>
    <tableColumn id="6" xr3:uid="{12975009-3019-41BF-A25A-97A161EAB490}" name="DINERO RECIBIDO" dataDxfId="685" totalsRowDxfId="684"/>
    <tableColumn id="7" xr3:uid="{88B5C507-B345-4820-9B91-0569AD745F94}" name="PAZ Y SALVO - ENVIO" dataDxfId="683" totalsRowDxfId="682"/>
    <tableColumn id="9" xr3:uid="{B70C4805-94FD-4514-B47B-52A3D3C6E37B}" name="RECIBO TRANSITO" dataDxfId="681" totalsRowDxfId="680"/>
    <tableColumn id="10" xr3:uid="{ACF0AD9C-DD55-417D-837F-A6F787335A91}" name="OTRO RECIBO (RUNT - COPIAS)" dataDxfId="679" totalsRowDxfId="678"/>
    <tableColumn id="11" xr3:uid="{A1FA48B8-BDB3-42BB-A10E-71D91BEDC001}" name="IMPUESTO" dataDxfId="677" totalsRowDxfId="676"/>
    <tableColumn id="12" xr3:uid="{33D02145-D143-4B57-A3EA-7D1DF45C2DCE}" name="OTROS - SOBRANTE" dataDxfId="675" totalsRowDxfId="674"/>
    <tableColumn id="8" xr3:uid="{C4D86FCB-2CD1-4705-95E4-FD55A9EEF498}" name="HONORARIOS" dataDxfId="673" totalsRowDxfId="672"/>
    <tableColumn id="72" xr3:uid="{76D65377-54D7-4183-A145-0E77051DE706}" name="EXTRA" dataDxfId="671" totalsRowDxfId="670"/>
    <tableColumn id="14" xr3:uid="{D20B0ADB-5697-436A-AF41-96B295482945}" name="TOTAL" dataDxfId="669" totalsRowDxfId="668"/>
    <tableColumn id="13" xr3:uid="{A7025BAE-6C93-4DB4-A028-464B1353E5D4}" name="INFO" totalsRowFunction="count" dataDxfId="667" totalsRowDxfId="666"/>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424" headerRowBorderDxfId="423" tableBorderDxfId="422">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421" totalsRowDxfId="420"/>
    <tableColumn id="2" xr3:uid="{ADF06498-D1D7-4F4F-B9A8-9189B41B4049}" name="Valor" dataDxfId="419" totalsRowDxfId="418"/>
    <tableColumn id="3" xr3:uid="{918B3E72-6ADA-432D-ACF8-2A8746F5C1BE}" name="Concepto" dataDxfId="417" totalsRowDxfId="416"/>
    <tableColumn id="4" xr3:uid="{5E5E2556-5181-4896-ADA1-0079703C1BC6}" name="Concepto2" dataDxfId="415" totalsRowDxfId="4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413" headerRowBorderDxfId="412" tableBorderDxfId="411" totalsRowBorderDxfId="410">
  <autoFilter ref="AS3:AZ15" xr:uid="{C1A82473-5918-4C02-82F3-FFFD297F6F3E}"/>
  <tableColumns count="8">
    <tableColumn id="1" xr3:uid="{B202DFAD-2E3F-4E0B-857D-166FEE9BD351}" name="2021" dataDxfId="409">
      <calculatedColumnFormula>VLOOKUP(DATE(YEAR($AQ4)+(Tabla1113[[#Headers],[2021]]-2020),MONTH($AQ4),DAY($AQ4)),Tabla28[#All],2,0)</calculatedColumnFormula>
    </tableColumn>
    <tableColumn id="2" xr3:uid="{68867835-C9C9-4EA9-9829-A745FFAD8E04}" name="2022" dataDxfId="408">
      <calculatedColumnFormula>VLOOKUP(DATE(YEAR($AQ4)+(Tabla1113[[#Headers],[2022]]-2020),MONTH($AQ4),DAY($AQ4)),Tabla28[#All],2,0)</calculatedColumnFormula>
    </tableColumn>
    <tableColumn id="3" xr3:uid="{42382355-FFB6-41B6-B6D8-E8972BCE188C}" name="2023" dataDxfId="407">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406">
      <calculatedColumnFormula>VLOOKUP(DATE(YEAR($AQ4)+(Tabla1113[[#Headers],[2025]]-2020),MONTH($AQ4),DAY($AQ4)),Tabla28[#All],2,0)</calculatedColumnFormula>
    </tableColumn>
    <tableColumn id="6" xr3:uid="{9EA694FD-D9CC-4447-95B8-380FB3ADD20B}" name="2026" dataDxfId="405">
      <calculatedColumnFormula>VLOOKUP(DATE(YEAR($AQ4)+(Tabla1113[[#Headers],[2026]]-2020),MONTH($AQ4),DAY($AQ4)),Tabla28[#All],2,0)</calculatedColumnFormula>
    </tableColumn>
    <tableColumn id="7" xr3:uid="{AC6584D6-8CF7-42F7-A5EB-BA9481707DA8}" name="2027" dataDxfId="404"/>
    <tableColumn id="8" xr3:uid="{6CCACEE1-B98A-46D1-8FE8-8C706921F9BB}" name="2028" dataDxfId="40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402" dataDxfId="400" headerRowBorderDxfId="401" tableBorderDxfId="399">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398"/>
    <tableColumn id="2" xr3:uid="{8F9683C5-FCB4-4096-8A21-159504C6D3B1}" name="SALIDAS" dataDxfId="397"/>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396" headerRowBorderDxfId="395" tableBorderDxfId="394">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393"/>
    <tableColumn id="2" xr3:uid="{97DC03AA-244C-49B6-873B-79C913CE5395}" name="ENTRADA" dataDxfId="392"/>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391" dataDxfId="389" headerRowBorderDxfId="390" tableBorderDxfId="388">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387"/>
    <tableColumn id="2" xr3:uid="{159018FF-E139-4E70-8894-7BD8481CBAFE}" name="ENTRADA" dataDxfId="386"/>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385" dataDxfId="383" headerRowBorderDxfId="384" tableBorderDxfId="382">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381"/>
    <tableColumn id="2" xr3:uid="{1B69CEDB-E987-458E-AEF8-8EDBFF5157BE}" name="SALIDAS" dataDxfId="380"/>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379" headerRowBorderDxfId="378" tableBorderDxfId="377">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376"/>
    <tableColumn id="2" xr3:uid="{FD7A0310-91D0-4AEF-9ADA-9E0558CA5DCD}" name="ENTRADA" dataDxfId="375"/>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374" headerRowBorderDxfId="373" tableBorderDxfId="372">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371"/>
    <tableColumn id="2" xr3:uid="{ADA4FF83-F499-4F98-A25D-F15E5F73A391}" name="SALIDAS" dataDxfId="370"/>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369" headerRowBorderDxfId="368" tableBorderDxfId="367">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366"/>
    <tableColumn id="2" xr3:uid="{934463B6-F414-4044-AE24-7FCAA79DDD60}" name="ENTRADA" dataDxfId="365"/>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364" headerRowBorderDxfId="363" tableBorderDxfId="362">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361"/>
    <tableColumn id="2" xr3:uid="{3A2A541E-4B21-4E21-BFD8-2970DA6DA70D}" name="SALIDAS" dataDxfId="360"/>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359" headerRowBorderDxfId="358" tableBorderDxfId="357">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356"/>
    <tableColumn id="2" xr3:uid="{B93D0573-65FE-4717-8091-87283D2E2FA3}" name="ENTRADA" dataDxfId="355"/>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354" headerRowBorderDxfId="353" tableBorderDxfId="352">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351"/>
    <tableColumn id="2" xr3:uid="{8F43C5E2-F87A-4B07-B4A1-EFE2A7D0E643}" name="SALIDAS" dataDxfId="350"/>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349" headerRowBorderDxfId="348" tableBorderDxfId="347">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346"/>
    <tableColumn id="2" xr3:uid="{F7FE9FDA-21CF-4723-9317-5CEB804A4F1F}" name="EFECTIVO" dataDxfId="345"/>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344" headerRowBorderDxfId="343" tableBorderDxfId="342">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341"/>
    <tableColumn id="2" xr3:uid="{587F4A68-838F-4905-BA88-1DAE65DD6A7D}" name="EFECTIVO" dataDxfId="340"/>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339" headerRowBorderDxfId="338" tableBorderDxfId="337" totalsRowBorderDxfId="336">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335"/>
    <tableColumn id="2" xr3:uid="{2295A56A-78E3-47A3-BA85-836DCE451E2A}" name="Valor" dataDxfId="334"/>
    <tableColumn id="3" xr3:uid="{5C76FCCE-3DAD-4688-9A42-B990CE8F434E}" name="Fuente" dataDxfId="333"/>
    <tableColumn id="4" xr3:uid="{CAB69BE4-2076-4A64-A2E1-AB305CEC0784}" name="Concepto" dataDxfId="332"/>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331" dataDxfId="329" headerRowBorderDxfId="330" tableBorderDxfId="328">
  <sortState xmlns:xlrd2="http://schemas.microsoft.com/office/spreadsheetml/2017/richdata2" ref="T13:AH1499">
    <sortCondition descending="1" ref="T12:T1499"/>
  </sortState>
  <tableColumns count="15">
    <tableColumn id="1" xr3:uid="{D1E9DBBA-CA4B-4071-8E69-83F3702A98A7}" name="MES" dataDxfId="327"/>
    <tableColumn id="2" xr3:uid="{4A05DABC-282B-49E8-941B-06DDF5567F75}" name="CLIENTE" dataDxfId="326"/>
    <tableColumn id="3" xr3:uid="{B3C8382A-B81A-4D00-BE6C-C76B2B54A63C}" name="DOCUMENTO" dataDxfId="325"/>
    <tableColumn id="4" xr3:uid="{40DB4C54-0683-4501-883F-4F7205E0BFBF}" name="TRAMITE" dataDxfId="324"/>
    <tableColumn id="5" xr3:uid="{07DAA4FA-56AF-46F1-9374-B82415EF9DD4}" name="ENTIDAD" dataDxfId="323"/>
    <tableColumn id="6" xr3:uid="{B402209E-4F10-4290-9ECB-EA32D761E785}" name="DINERO RECIBIDO" dataDxfId="322"/>
    <tableColumn id="7" xr3:uid="{8694BE93-CBB5-42A1-9319-CF0FBDCC8C0F}" name="PAZ Y SALVO" dataDxfId="321"/>
    <tableColumn id="8" xr3:uid="{D9889D96-007B-4C16-B78A-19D557540D84}" name="RECIBO TRANSITO" dataDxfId="320"/>
    <tableColumn id="9" xr3:uid="{D4E20FAA-72C6-462B-9976-8F3169EC8BD1}" name="OTRO RECIBO (RUNT)" dataDxfId="319"/>
    <tableColumn id="10" xr3:uid="{5151202D-D8B4-4E2E-9EA9-125D19BA4CC7}" name="IMPUESTO" dataDxfId="318"/>
    <tableColumn id="11" xr3:uid="{94C46A97-2937-471A-B368-A7364898785C}" name="OTROS" dataDxfId="317"/>
    <tableColumn id="12" xr3:uid="{82E13694-7253-424A-A343-527D3F1E68A2}" name="HONORARIOS" dataDxfId="316"/>
    <tableColumn id="13" xr3:uid="{9D6F37C9-25B7-44AF-8B31-BC6CFE0EA2F2}" name="EXTRA" dataDxfId="315"/>
    <tableColumn id="14" xr3:uid="{FAB459A6-B141-4179-8745-9A86F94851DF}" name="DISPONIBLE REEMBOLSO" dataDxfId="314"/>
    <tableColumn id="15" xr3:uid="{24A48A4E-9325-4F26-A2CB-09B52E1AF3CD}" name="INFO" dataDxfId="313"/>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312" headerRowBorderDxfId="311" tableBorderDxfId="310" totalsRowBorderDxfId="309">
  <autoFilter ref="AN1:AO66" xr:uid="{B1FB84DA-6BBC-44FA-AC02-E3F50F0F1074}"/>
  <tableColumns count="2">
    <tableColumn id="1" xr3:uid="{6C6EE4E3-82CC-4137-8F0E-4A21E2D0F007}" name="mes" dataDxfId="308"/>
    <tableColumn id="2" xr3:uid="{2473C442-894B-4089-A9E2-D6E68C4258AE}" name="producido" dataDxfId="307">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306" headerRowBorderDxfId="305" tableBorderDxfId="304">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303"/>
    <tableColumn id="2" xr3:uid="{475BB63B-D54E-4A38-B85E-2A88A4141421}" name="ENTRADA" dataDxfId="302"/>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301" headerRowBorderDxfId="300" tableBorderDxfId="299">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298"/>
    <tableColumn id="2" xr3:uid="{6ABAC129-9420-48BF-85F3-A063E82BD8AE}" name="SALIDA" dataDxfId="297"/>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284" tableBorderDxfId="283">
  <autoFilter ref="M21:P78" xr:uid="{44149F2C-A03F-44E9-BF1D-2FFCCE73D029}"/>
  <tableColumns count="4">
    <tableColumn id="1" xr3:uid="{04607121-90E0-4632-9506-2F3967C22B7F}" name="PROCESOS FISCALES"/>
    <tableColumn id="2" xr3:uid="{60772790-2AFE-4650-A639-870C62D9AE61}" name="Columna1" dataDxfId="282">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280" dataDxfId="279">
  <autoFilter ref="T15:X28" xr:uid="{3795A315-C805-49C5-9B59-70B6A12E4F96}"/>
  <tableColumns count="5">
    <tableColumn id="1" xr3:uid="{588499A1-1D34-492E-AEC3-E8905419B325}" name="Nombre:" dataDxfId="278"/>
    <tableColumn id="2" xr3:uid="{F628E99C-1A33-43C7-9803-132B799EEF02}" name="Dirección" dataDxfId="277"/>
    <tableColumn id="3" xr3:uid="{FBA92647-D869-4A4F-85D5-3E8C17778A39}" name="Telefono:" dataDxfId="276"/>
    <tableColumn id="4" xr3:uid="{4EE675BC-A3F3-45AE-AFCD-92A8911E24A0}" name="E-Mail:" dataDxfId="275"/>
    <tableColumn id="5" xr3:uid="{127B1149-E5DC-4900-AA4E-E7D0CF89AF97}" name="Nit:" dataDxfId="274"/>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273"/>
    <tableColumn id="1" xr3:uid="{F008CF75-8ED3-4B50-97E9-8402D8962696}" name="OTRO" dataDxfId="27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27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270"/>
    <tableColumn id="9" xr3:uid="{014F542F-408B-41F7-A6AF-00AF1F5740CE}" name="TRASPASO A INDETERMINADO CARRO" dataDxfId="269"/>
    <tableColumn id="8" xr3:uid="{4820EE65-EBEA-46C0-BE8F-1B618D2065A8}" name="REVOCATORIA DE TRASPASO INDETERMINADO CARRO" dataDxfId="268"/>
    <tableColumn id="3" xr3:uid="{D4005C9A-0CFA-49B6-BFD5-059A6CDBF0C7}" name="TRASLADO CARRO" dataDxfId="267"/>
    <tableColumn id="4" xr3:uid="{646897D3-02FD-42A9-BA92-6EBD2382EFDE}" name="LEVANTAMIENTO DE PRENDA CARRO" dataDxfId="266"/>
    <tableColumn id="11" xr3:uid="{59ABCA15-9BF6-4770-BD62-DB3B94D6BB90}" name="INSCRIPCION DE PRENDA CARRO" dataDxfId="265"/>
    <tableColumn id="13" xr3:uid="{CF865173-11E2-406B-936A-372B8B100020}" name="RADICADO DE CUENTA CARRO" dataDxfId="264"/>
    <tableColumn id="15" xr3:uid="{AC955A8E-A49C-4D8C-BA4A-4FE4476527F7}" name="DUPLICADO DE PLACAS CARRO" dataDxfId="263"/>
    <tableColumn id="18" xr3:uid="{F67FDABA-3EDF-4D76-A2EB-9B7C28F71F4E}" name="DUPLICADO DE LICENCIA DE TRANSITO CARRO" dataDxfId="262"/>
    <tableColumn id="19" xr3:uid="{E472B2DC-4B47-44F4-901E-59363C8BC0B7}" name="CANCELACION DE CUENTA CARRO" dataDxfId="261"/>
    <tableColumn id="10" xr3:uid="{A1EC3DA5-D8EC-40A3-997C-D2D57292AE19}" name="MATRICULA INICIAL CARRO" dataDxfId="260"/>
    <tableColumn id="5" xr3:uid="{70946E19-6AC6-463F-ABD2-A5975C92D14B}" name="CERTIFICADO DE TRADISION" dataDxfId="259"/>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258">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257"/>
    <tableColumn id="2" xr3:uid="{708260BB-1AC7-4DA1-96A1-E54A7417EFBD}" name="CEDULA" dataDxfId="256"/>
    <tableColumn id="3" xr3:uid="{D139721E-D93E-4380-BC90-A6138E57D883}" name="TELEFONO" dataDxfId="255"/>
    <tableColumn id="4" xr3:uid="{2FDFB69A-6FBF-48B0-81B8-A140A0021DC8}" name="DIRECCION" dataDxfId="254"/>
    <tableColumn id="5" xr3:uid="{20337860-4E8D-4868-A44D-61E1FAE599A6}" name="BARRIO" dataDxfId="253"/>
    <tableColumn id="6" xr3:uid="{10DC76DC-E948-456D-852B-6695472BC617}" name="MUNICIPIO" dataDxfId="252"/>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251"/>
    <tableColumn id="3" xr3:uid="{35CDD302-2429-4FF7-A1A7-EFF62805FFA3}" name="TRASPASO A INDETERMINADO CARRO" dataDxfId="250"/>
    <tableColumn id="2" xr3:uid="{E60228B1-B829-422B-95B7-D3BC256FA9EE}" name="REVOCATORIA DE TRASPASO INDETERMINADO CARRO" dataDxfId="249"/>
    <tableColumn id="8" xr3:uid="{5F2A354E-E0A8-4F0A-ABCB-099BCB05B46F}" name="TRASLADO CARRO" dataDxfId="248"/>
    <tableColumn id="10" xr3:uid="{9685E94A-F726-4A31-B298-C0E8408C81CA}" name="LEVANTAMIENTO DE PRENDA CARRO" dataDxfId="247"/>
    <tableColumn id="12" xr3:uid="{688B68EF-6496-4283-B17A-E3940AEB4823}" name="INSCRIPCION DE PRENDA CARRO" dataDxfId="246"/>
    <tableColumn id="14" xr3:uid="{074CE06D-B3DD-4FA8-B388-101C1D4C871B}" name="RADICADO DE CUENTA CARRO" dataDxfId="245"/>
    <tableColumn id="16" xr3:uid="{44AC0396-E24F-452F-9FDB-323B4A82F127}" name="DUPLICADO DE PLACAS CARRO" dataDxfId="244"/>
    <tableColumn id="17" xr3:uid="{FAD416D4-EE11-4EFF-A324-14A7B3CECB9C}" name="DUPLICADO DE LICENCIA DE TRANSITO CARRO" dataDxfId="243"/>
    <tableColumn id="20" xr3:uid="{38A1F80A-6958-43CB-8F74-2D4E918A33C5}" name="CANCELACION DE CUENTA CARRO" dataDxfId="242"/>
    <tableColumn id="11" xr3:uid="{1364BDCF-242A-4702-8A54-D919F46A85E0}" name="MATRICULA INICIAL CARRO" dataDxfId="241"/>
    <tableColumn id="5" xr3:uid="{507749A8-B7AA-4FA1-A584-F5ACE7C2A676}" name="CERTIFICADO DE TRADISION" dataDxfId="240"/>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239">
  <autoFilter ref="AA4:AB27" xr:uid="{3D1C3DF8-809F-4277-8B91-D81C907C58EA}"/>
  <tableColumns count="2">
    <tableColumn id="1" xr3:uid="{1334576B-A17D-4627-ACD8-CD707C853ACF}" name="FECHA" dataDxfId="238"/>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237" headerRowBorderDxfId="236" tableBorderDxfId="235">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234"/>
    <tableColumn id="10" xr3:uid="{107D8273-CBEC-4E25-B496-68358108EAF7}" name="TELEFONO" dataDxfId="233"/>
    <tableColumn id="4" xr3:uid="{DD4DDCB0-B507-44E9-8DAF-742C2BF81C64}" name="DIRECCION" dataDxfId="232"/>
    <tableColumn id="11" xr3:uid="{9F5822D7-7841-4F7A-BD05-83527996C101}" name="BARRIO / INFO" dataDxfId="231"/>
    <tableColumn id="5" xr3:uid="{8952EA93-94B6-44D1-84FD-1176708E2AA1}" name="CIUDAD" dataDxfId="230">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229" dataDxfId="228">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227"/>
    <tableColumn id="2" xr3:uid="{36D0C90C-A9C7-4ADB-A856-B4F74FD08FB1}" name="Tipo de servicio:" dataDxfId="226"/>
    <tableColumn id="3" xr3:uid="{AE638115-08D4-409D-804F-22BCE4DC245B}" name="Clase de vehículo:" dataDxfId="225"/>
    <tableColumn id="4" xr3:uid="{4FF83E7F-1DCA-49F7-B060-A1907755AB50}" name="Marca:" dataDxfId="224"/>
    <tableColumn id="5" xr3:uid="{C0689F51-B339-46E7-A369-11C27E300050}" name="Línea:" dataDxfId="223"/>
    <tableColumn id="6" xr3:uid="{42969682-6A22-443D-A54A-3B72CFA38EB8}" name="Modelo:" dataDxfId="222"/>
    <tableColumn id="7" xr3:uid="{BA59E222-984D-4493-ADB1-73EF122405BA}" name="Color:" dataDxfId="221"/>
    <tableColumn id="8" xr3:uid="{34A9AFB5-CFDD-4EDE-82BC-A54CD48BD8D1}" name="Número de serie:" dataDxfId="220"/>
    <tableColumn id="9" xr3:uid="{B9780348-0EC2-4C20-8DE7-9BEE67FC6490}" name="Número de motor:" dataDxfId="219"/>
    <tableColumn id="10" xr3:uid="{2AB5F99F-FA78-4509-AF59-770964398762}" name="Número de chasis:" dataDxfId="218"/>
    <tableColumn id="11" xr3:uid="{DCAD15E2-64D5-439F-9201-5BB4E3932D8D}" name="Número de VIN:" dataDxfId="217"/>
    <tableColumn id="12" xr3:uid="{7601425A-10ED-40AE-BBEF-956661B2158C}" name="Cilindraje:" dataDxfId="216"/>
    <tableColumn id="13" xr3:uid="{772EF62D-FF32-4011-A868-E41F2CB2F2B7}" name="Tipo de carrocería:" dataDxfId="215"/>
    <tableColumn id="14" xr3:uid="{365733A5-3AEF-4C25-9F63-81F4273AE6CE}" name="Tipo Combustible:" dataDxfId="214"/>
    <tableColumn id="15" xr3:uid="{6FC5810D-F74B-49A0-908F-1663ADA306A3}" name="Fecha de Matricula" dataDxfId="213"/>
    <tableColumn id="16" xr3:uid="{D398159C-B4BD-4416-A8D3-F89C9A300FAD}" name="Autoridad de tránsito:" dataDxfId="212"/>
    <tableColumn id="17" xr3:uid="{95A1CB28-DF85-4D97-B623-3E08D9DEF87A}" name="Gravámenes (prenda)" dataDxfId="211"/>
    <tableColumn id="18" xr3:uid="{4B272A3D-D9D5-4EFA-9F3A-F6F255080FCC}" name="Capacidad:" dataDxfId="21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99" t="s">
        <v>356</v>
      </c>
      <c r="B1" s="208"/>
      <c r="M1" s="1200"/>
      <c r="N1" s="1200"/>
      <c r="Q1" s="226"/>
      <c r="R1" s="226"/>
      <c r="V1" s="203"/>
    </row>
    <row r="2" spans="1:28" ht="18.75" customHeight="1" x14ac:dyDescent="0.25">
      <c r="A2" s="1199"/>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9236</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6854</v>
      </c>
      <c r="C7" s="227" t="s">
        <v>1612</v>
      </c>
      <c r="D7" s="228" t="s">
        <v>1613</v>
      </c>
      <c r="E7" s="227" t="s">
        <v>1435</v>
      </c>
      <c r="F7" s="227" t="s">
        <v>8136</v>
      </c>
      <c r="G7" s="591"/>
      <c r="H7" s="591"/>
      <c r="I7" s="591"/>
      <c r="J7" s="591"/>
      <c r="K7" s="591"/>
      <c r="L7" s="926" t="s">
        <v>10460</v>
      </c>
      <c r="M7" s="926"/>
      <c r="N7" s="926"/>
      <c r="O7" s="927"/>
      <c r="R7" s="295" t="s">
        <v>5416</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5415</v>
      </c>
      <c r="S8" s="300">
        <v>7397000</v>
      </c>
      <c r="AB8" s="203"/>
    </row>
    <row r="9" spans="1:28" ht="18.75" x14ac:dyDescent="0.3">
      <c r="A9" s="773"/>
      <c r="B9" s="536"/>
      <c r="C9" s="272"/>
      <c r="D9" s="536"/>
      <c r="E9" s="538"/>
      <c r="F9" s="538"/>
      <c r="G9" s="538"/>
      <c r="H9" s="538"/>
      <c r="I9" s="568"/>
      <c r="J9" s="568"/>
      <c r="K9" s="568"/>
      <c r="L9" s="926"/>
      <c r="M9" s="926"/>
      <c r="N9" s="926"/>
      <c r="O9" s="927"/>
      <c r="R9" s="204" t="s">
        <v>5414</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6200</v>
      </c>
      <c r="S11" s="262">
        <v>2000</v>
      </c>
      <c r="AB11" s="203"/>
    </row>
    <row r="12" spans="1:28" ht="64.5" customHeight="1" x14ac:dyDescent="0.25">
      <c r="A12" s="144"/>
      <c r="B12" s="545" t="s">
        <v>6854</v>
      </c>
      <c r="C12" s="546" t="s">
        <v>1612</v>
      </c>
      <c r="D12" s="547" t="s">
        <v>8638</v>
      </c>
      <c r="E12" s="546" t="s">
        <v>1435</v>
      </c>
      <c r="F12" s="546" t="s">
        <v>8136</v>
      </c>
      <c r="G12" s="897" t="s">
        <v>8259</v>
      </c>
      <c r="H12" s="797" t="s">
        <v>8358</v>
      </c>
      <c r="I12" s="798" t="s">
        <v>8253</v>
      </c>
      <c r="J12" s="798" t="s">
        <v>8352</v>
      </c>
      <c r="K12" s="798" t="s">
        <v>7862</v>
      </c>
      <c r="L12" s="798" t="s">
        <v>8359</v>
      </c>
      <c r="M12" s="799" t="s">
        <v>8255</v>
      </c>
      <c r="N12" s="799" t="s">
        <v>8258</v>
      </c>
      <c r="O12" s="800" t="s">
        <v>3404</v>
      </c>
      <c r="P12" s="808" t="s">
        <v>7052</v>
      </c>
      <c r="Q12" t="s">
        <v>542</v>
      </c>
      <c r="R12" s="204" t="s">
        <v>4246</v>
      </c>
      <c r="S12" s="262">
        <v>-508000</v>
      </c>
      <c r="AB12" s="203"/>
    </row>
    <row r="13" spans="1:28" x14ac:dyDescent="0.25">
      <c r="A13" s="144"/>
      <c r="B13" s="540" t="s">
        <v>6860</v>
      </c>
      <c r="C13" s="389" t="s">
        <v>6548</v>
      </c>
      <c r="D13" s="390" t="s">
        <v>8777</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9096</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9096</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6860</v>
      </c>
      <c r="C16" s="389" t="s">
        <v>6261</v>
      </c>
      <c r="D16" s="390"/>
      <c r="E16" s="379" t="s">
        <v>9129</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9242</v>
      </c>
      <c r="Q16" t="s">
        <v>542</v>
      </c>
      <c r="R16" s="233" t="s">
        <v>1434</v>
      </c>
      <c r="S16" s="234">
        <f>SUM(S7:S12)</f>
        <v>25501000</v>
      </c>
      <c r="AB16" s="203"/>
    </row>
    <row r="17" spans="1:28" ht="15.75" x14ac:dyDescent="0.25">
      <c r="A17" s="298"/>
      <c r="B17" s="540" t="s">
        <v>6860</v>
      </c>
      <c r="C17" s="389" t="s">
        <v>6775</v>
      </c>
      <c r="D17" s="390" t="s">
        <v>9218</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6860</v>
      </c>
      <c r="C18" s="389" t="s">
        <v>556</v>
      </c>
      <c r="D18" s="390" t="s">
        <v>9213</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9141</v>
      </c>
      <c r="Q18" t="s">
        <v>542</v>
      </c>
      <c r="AB18" s="203"/>
    </row>
    <row r="19" spans="1:28" ht="15.75" x14ac:dyDescent="0.25">
      <c r="A19" s="298"/>
      <c r="B19" s="540" t="s">
        <v>6860</v>
      </c>
      <c r="C19" s="389" t="s">
        <v>5010</v>
      </c>
      <c r="D19" s="390" t="s">
        <v>9214</v>
      </c>
      <c r="E19" s="379" t="s">
        <v>9215</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6860</v>
      </c>
      <c r="C20" s="389" t="s">
        <v>5010</v>
      </c>
      <c r="D20" s="390" t="s">
        <v>9196</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6860</v>
      </c>
      <c r="C21" s="389" t="s">
        <v>8670</v>
      </c>
      <c r="D21" s="390" t="s">
        <v>8768</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6860</v>
      </c>
      <c r="C22" s="389" t="s">
        <v>6642</v>
      </c>
      <c r="D22" s="390" t="s">
        <v>9220</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6860</v>
      </c>
      <c r="C23" s="389" t="s">
        <v>9210</v>
      </c>
      <c r="D23" s="390" t="s">
        <v>9153</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6775</v>
      </c>
      <c r="S23" s="492" t="str">
        <f>IFERROR(VLOOKUP(R$21,TablaDATOS[#All],4,FALSE),"")</f>
        <v xml:space="preserve">CALLE 6 3 - 42 </v>
      </c>
      <c r="X23" s="492" t="str">
        <f>IFERROR(VLOOKUP(W$21,TablaDATOS[#All],4,FALSE),"")</f>
        <v/>
      </c>
    </row>
    <row r="24" spans="1:28" ht="15.75" x14ac:dyDescent="0.25">
      <c r="A24" s="299"/>
      <c r="B24" s="540" t="s">
        <v>6860</v>
      </c>
      <c r="C24" s="389" t="s">
        <v>2369</v>
      </c>
      <c r="D24" s="390" t="s">
        <v>9206</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6860</v>
      </c>
      <c r="C25" s="389" t="s">
        <v>6809</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6548</v>
      </c>
      <c r="S25" s="492" t="str">
        <f>IFERROR(VLOOKUP(R$21,TablaDATOS[#All],6,FALSE),"")</f>
        <v>GARZON</v>
      </c>
    </row>
    <row r="26" spans="1:28" ht="15.75" x14ac:dyDescent="0.25">
      <c r="A26" s="298"/>
      <c r="B26" s="540" t="s">
        <v>6860</v>
      </c>
      <c r="C26" s="389" t="s">
        <v>6809</v>
      </c>
      <c r="D26" s="390" t="s">
        <v>9054</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6860</v>
      </c>
      <c r="C27" s="389" t="s">
        <v>6991</v>
      </c>
      <c r="D27" s="390" t="s">
        <v>9200</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6860</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6517</v>
      </c>
      <c r="S28" s="803"/>
    </row>
    <row r="29" spans="1:28" ht="15.75" x14ac:dyDescent="0.25">
      <c r="A29" s="298"/>
      <c r="B29" s="540" t="s">
        <v>6860</v>
      </c>
      <c r="C29" s="389"/>
      <c r="D29" s="390"/>
      <c r="E29" s="379" t="s">
        <v>9177</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6500</v>
      </c>
      <c r="S29" s="60"/>
    </row>
    <row r="30" spans="1:28" ht="15.75" x14ac:dyDescent="0.25">
      <c r="A30" s="298"/>
      <c r="B30" s="540" t="s">
        <v>6856</v>
      </c>
      <c r="C30" s="389" t="s">
        <v>6775</v>
      </c>
      <c r="D30" s="390" t="s">
        <v>9202</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6501</v>
      </c>
      <c r="S30" s="60"/>
    </row>
    <row r="31" spans="1:28" ht="15.75" x14ac:dyDescent="0.25">
      <c r="A31" s="299"/>
      <c r="B31" s="540" t="s">
        <v>6856</v>
      </c>
      <c r="C31" s="389" t="s">
        <v>6543</v>
      </c>
      <c r="D31" s="390" t="s">
        <v>9201</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6507</v>
      </c>
      <c r="S31" s="60"/>
    </row>
    <row r="32" spans="1:28" ht="15.75" x14ac:dyDescent="0.25">
      <c r="A32" s="299"/>
      <c r="B32" s="540" t="s">
        <v>6856</v>
      </c>
      <c r="C32" s="389" t="s">
        <v>556</v>
      </c>
      <c r="D32" s="390" t="s">
        <v>9171</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9172</v>
      </c>
      <c r="Q32" t="s">
        <v>542</v>
      </c>
      <c r="R32" s="835" t="s">
        <v>6502</v>
      </c>
      <c r="S32" s="60"/>
    </row>
    <row r="33" spans="1:24" ht="15.75" x14ac:dyDescent="0.25">
      <c r="A33" s="299"/>
      <c r="B33" s="540" t="s">
        <v>6856</v>
      </c>
      <c r="C33" s="389" t="s">
        <v>5010</v>
      </c>
      <c r="D33" s="390" t="s">
        <v>9151</v>
      </c>
      <c r="E33" s="379" t="s">
        <v>561</v>
      </c>
      <c r="F33" s="916" t="s">
        <v>5133</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6503</v>
      </c>
      <c r="S33" s="60"/>
    </row>
    <row r="34" spans="1:24" ht="15.75" x14ac:dyDescent="0.25">
      <c r="A34" s="298"/>
      <c r="B34" s="540" t="s">
        <v>6856</v>
      </c>
      <c r="C34" s="389" t="s">
        <v>3961</v>
      </c>
      <c r="D34" s="390" t="s">
        <v>9198</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6504</v>
      </c>
      <c r="S34" s="60"/>
    </row>
    <row r="35" spans="1:24" ht="15.75" x14ac:dyDescent="0.25">
      <c r="A35" s="298"/>
      <c r="B35" s="540" t="s">
        <v>6856</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9241</v>
      </c>
      <c r="Q35" t="s">
        <v>542</v>
      </c>
    </row>
    <row r="36" spans="1:24" ht="15.75" x14ac:dyDescent="0.25">
      <c r="A36" s="298"/>
      <c r="B36" s="540" t="s">
        <v>6857</v>
      </c>
      <c r="C36" s="389" t="s">
        <v>8362</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6844</v>
      </c>
      <c r="B37" s="540" t="s">
        <v>6857</v>
      </c>
      <c r="C37" s="389" t="s">
        <v>8362</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8539</v>
      </c>
      <c r="Q37" t="s">
        <v>542</v>
      </c>
    </row>
    <row r="38" spans="1:24" ht="15.75" x14ac:dyDescent="0.25">
      <c r="A38" s="298" t="s">
        <v>6843</v>
      </c>
      <c r="B38" s="540" t="s">
        <v>9096</v>
      </c>
      <c r="C38" s="389" t="s">
        <v>556</v>
      </c>
      <c r="D38" s="390" t="s">
        <v>9199</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6845</v>
      </c>
      <c r="B39" s="540" t="s">
        <v>9096</v>
      </c>
      <c r="C39" s="389"/>
      <c r="D39" s="390"/>
      <c r="E39" s="379" t="s">
        <v>9168</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6846</v>
      </c>
      <c r="B40" s="540" t="s">
        <v>6858</v>
      </c>
      <c r="C40" s="389" t="s">
        <v>6261</v>
      </c>
      <c r="D40" s="390">
        <v>71263203</v>
      </c>
      <c r="E40" s="379" t="s">
        <v>9129</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6847</v>
      </c>
      <c r="B41" s="540" t="s">
        <v>6858</v>
      </c>
      <c r="C41" s="389" t="s">
        <v>7749</v>
      </c>
      <c r="D41" s="390">
        <v>1020432083</v>
      </c>
      <c r="E41" s="379" t="s">
        <v>7751</v>
      </c>
      <c r="F41" s="379" t="s">
        <v>7750</v>
      </c>
      <c r="G41" s="391" t="s">
        <v>516</v>
      </c>
      <c r="H41" s="781">
        <v>46025</v>
      </c>
      <c r="I41" s="780">
        <v>16</v>
      </c>
      <c r="J41" s="781">
        <f>WORKDAY.INTL(Tabla23[[#This Row],[PAZ Y SALVO - ENVIO]],Tabla23[[#This Row],[RECIBO TRANSITO]],1,Tabla30[FECHA])</f>
        <v>46049</v>
      </c>
      <c r="K41" s="277"/>
      <c r="L41" s="543"/>
      <c r="M41" s="542"/>
      <c r="N41" s="542"/>
      <c r="O41" s="542">
        <v>-523000</v>
      </c>
      <c r="P41" s="790" t="s">
        <v>7748</v>
      </c>
      <c r="Q41" t="s">
        <v>542</v>
      </c>
    </row>
    <row r="42" spans="1:24" ht="15.75" x14ac:dyDescent="0.25">
      <c r="A42" s="298"/>
      <c r="B42" s="540" t="s">
        <v>6858</v>
      </c>
      <c r="C42" s="389" t="s">
        <v>2420</v>
      </c>
      <c r="D42" s="390" t="s">
        <v>9161</v>
      </c>
      <c r="E42" s="379" t="s">
        <v>9173</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9184</v>
      </c>
      <c r="C43" s="389" t="s">
        <v>556</v>
      </c>
      <c r="D43" s="390">
        <v>8401349</v>
      </c>
      <c r="E43" s="379" t="s">
        <v>8806</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6858</v>
      </c>
      <c r="C44" s="389" t="s">
        <v>9095</v>
      </c>
      <c r="D44" s="390" t="s">
        <v>4834</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6858</v>
      </c>
      <c r="C45" s="389" t="s">
        <v>1867</v>
      </c>
      <c r="D45" s="390" t="s">
        <v>8905</v>
      </c>
      <c r="E45" s="379" t="s">
        <v>4070</v>
      </c>
      <c r="F45" s="379" t="s">
        <v>5974</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6858</v>
      </c>
      <c r="C46" s="389" t="s">
        <v>1867</v>
      </c>
      <c r="D46" s="390">
        <v>1010127815</v>
      </c>
      <c r="E46" s="379" t="s">
        <v>8464</v>
      </c>
      <c r="F46" s="379" t="s">
        <v>8465</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6858</v>
      </c>
      <c r="C47" s="389" t="s">
        <v>1615</v>
      </c>
      <c r="D47" s="390" t="s">
        <v>8975</v>
      </c>
      <c r="E47" s="379" t="s">
        <v>9063</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9072</v>
      </c>
      <c r="Q47" t="s">
        <v>542</v>
      </c>
      <c r="X47" s="654"/>
    </row>
    <row r="48" spans="1:24" ht="15.75" x14ac:dyDescent="0.25">
      <c r="A48" s="298"/>
      <c r="B48" s="540" t="s">
        <v>6859</v>
      </c>
      <c r="C48" s="389" t="s">
        <v>1867</v>
      </c>
      <c r="D48" s="390" t="s">
        <v>9109</v>
      </c>
      <c r="E48" s="379" t="s">
        <v>8943</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6859</v>
      </c>
      <c r="C49" s="389" t="s">
        <v>3787</v>
      </c>
      <c r="D49" s="390" t="s">
        <v>6814</v>
      </c>
      <c r="E49" s="379" t="s">
        <v>4780</v>
      </c>
      <c r="F49" s="379" t="s">
        <v>427</v>
      </c>
      <c r="G49" s="391">
        <v>418000</v>
      </c>
      <c r="H49" s="301">
        <v>5000</v>
      </c>
      <c r="I49" s="277">
        <v>222000</v>
      </c>
      <c r="J49" s="277">
        <v>80000</v>
      </c>
      <c r="K49" s="277"/>
      <c r="L49" s="543"/>
      <c r="M49" s="542"/>
      <c r="N49" s="542"/>
      <c r="O49" s="542">
        <v>30000</v>
      </c>
      <c r="P49" s="790" t="s">
        <v>8081</v>
      </c>
      <c r="Q49" t="s">
        <v>542</v>
      </c>
      <c r="X49" s="654"/>
    </row>
    <row r="50" spans="1:24" ht="15.75" x14ac:dyDescent="0.25">
      <c r="A50" s="298"/>
      <c r="B50" s="540" t="s">
        <v>6855</v>
      </c>
      <c r="C50" s="389" t="s">
        <v>3199</v>
      </c>
      <c r="D50" s="390" t="s">
        <v>5750</v>
      </c>
      <c r="E50" s="379" t="s">
        <v>5043</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9240</v>
      </c>
      <c r="Q50" t="s">
        <v>542</v>
      </c>
      <c r="X50" s="654"/>
    </row>
    <row r="51" spans="1:24" ht="15.75" x14ac:dyDescent="0.25">
      <c r="A51" s="298"/>
      <c r="B51" s="540" t="s">
        <v>6855</v>
      </c>
      <c r="C51" s="389" t="s">
        <v>1523</v>
      </c>
      <c r="D51" s="390" t="s">
        <v>8482</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6855</v>
      </c>
      <c r="C52" s="379" t="s">
        <v>556</v>
      </c>
      <c r="D52" s="390" t="s">
        <v>5134</v>
      </c>
      <c r="E52" s="379" t="s">
        <v>5170</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7056</v>
      </c>
      <c r="Q52" t="s">
        <v>542</v>
      </c>
      <c r="X52" s="654"/>
    </row>
    <row r="53" spans="1:24" ht="15.75" x14ac:dyDescent="0.25">
      <c r="A53" s="298"/>
      <c r="B53" s="540" t="s">
        <v>6855</v>
      </c>
      <c r="C53" s="379" t="s">
        <v>1867</v>
      </c>
      <c r="D53" s="390" t="s">
        <v>5169</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7057</v>
      </c>
      <c r="Q53" t="s">
        <v>542</v>
      </c>
      <c r="X53" s="654"/>
    </row>
    <row r="54" spans="1:24" ht="15.75" x14ac:dyDescent="0.25">
      <c r="A54" s="298"/>
      <c r="B54" s="540" t="s">
        <v>6855</v>
      </c>
      <c r="C54" s="316" t="s">
        <v>8426</v>
      </c>
      <c r="D54" s="235" t="s">
        <v>6718</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7578</v>
      </c>
      <c r="Q54" t="s">
        <v>542</v>
      </c>
      <c r="R54" s="700"/>
      <c r="X54" s="654"/>
    </row>
    <row r="55" spans="1:24" ht="15.75" x14ac:dyDescent="0.25">
      <c r="A55" s="298"/>
      <c r="B55" s="540" t="s">
        <v>6855</v>
      </c>
      <c r="C55" s="389" t="s">
        <v>8421</v>
      </c>
      <c r="D55" s="390" t="s">
        <v>8438</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8530</v>
      </c>
      <c r="Q55" t="s">
        <v>542</v>
      </c>
      <c r="R55" s="203"/>
      <c r="X55" s="654"/>
    </row>
    <row r="56" spans="1:24" ht="15.75" x14ac:dyDescent="0.25">
      <c r="A56" s="298"/>
      <c r="B56" s="540" t="s">
        <v>7011</v>
      </c>
      <c r="C56" s="389" t="s">
        <v>3956</v>
      </c>
      <c r="D56" s="390" t="s">
        <v>9140</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7011</v>
      </c>
      <c r="C57" s="389" t="s">
        <v>6261</v>
      </c>
      <c r="D57" s="390">
        <v>71263203</v>
      </c>
      <c r="E57" s="379" t="s">
        <v>9129</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7011</v>
      </c>
      <c r="C58" s="389" t="s">
        <v>1697</v>
      </c>
      <c r="D58" s="390" t="s">
        <v>9212</v>
      </c>
      <c r="E58" s="379" t="s">
        <v>4780</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7011</v>
      </c>
      <c r="C59" s="389" t="s">
        <v>2492</v>
      </c>
      <c r="D59" s="390" t="s">
        <v>7527</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7011</v>
      </c>
      <c r="C60" s="389" t="s">
        <v>1679</v>
      </c>
      <c r="D60" s="390" t="s">
        <v>9136</v>
      </c>
      <c r="E60" s="379" t="s">
        <v>5763</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7011</v>
      </c>
      <c r="C61" s="389" t="s">
        <v>6512</v>
      </c>
      <c r="D61" s="390" t="s">
        <v>9154</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7011</v>
      </c>
      <c r="C62" s="389" t="s">
        <v>6512</v>
      </c>
      <c r="D62" s="390" t="s">
        <v>5476</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9183</v>
      </c>
      <c r="Q62" t="s">
        <v>542</v>
      </c>
      <c r="S62" s="203"/>
      <c r="X62" s="654"/>
    </row>
    <row r="63" spans="1:24" ht="15.75" x14ac:dyDescent="0.25">
      <c r="A63" s="298"/>
      <c r="B63" s="540" t="s">
        <v>7011</v>
      </c>
      <c r="C63" s="389" t="s">
        <v>1523</v>
      </c>
      <c r="D63" s="390" t="s">
        <v>9195</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7011</v>
      </c>
      <c r="C64" s="389" t="s">
        <v>8843</v>
      </c>
      <c r="D64" s="390" t="s">
        <v>9166</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7011</v>
      </c>
      <c r="C65" s="389" t="s">
        <v>6775</v>
      </c>
      <c r="D65" s="390">
        <v>1081417759</v>
      </c>
      <c r="E65" s="379" t="s">
        <v>9129</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9207</v>
      </c>
      <c r="Q65" t="s">
        <v>542</v>
      </c>
      <c r="R65" s="74"/>
      <c r="X65" s="654"/>
    </row>
    <row r="66" spans="1:24" ht="15.75" x14ac:dyDescent="0.25">
      <c r="A66" s="298"/>
      <c r="B66" s="540" t="s">
        <v>7011</v>
      </c>
      <c r="C66" s="389" t="s">
        <v>6775</v>
      </c>
      <c r="D66" s="390">
        <v>1081417759</v>
      </c>
      <c r="E66" s="379" t="s">
        <v>9129</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9208</v>
      </c>
      <c r="Q66" t="s">
        <v>542</v>
      </c>
      <c r="X66" s="654"/>
    </row>
    <row r="67" spans="1:24" ht="15.75" x14ac:dyDescent="0.25">
      <c r="A67" s="298"/>
      <c r="B67" s="540" t="s">
        <v>7011</v>
      </c>
      <c r="C67" s="389" t="s">
        <v>6775</v>
      </c>
      <c r="D67" s="390">
        <v>1081417759</v>
      </c>
      <c r="E67" s="379" t="s">
        <v>9129</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9128</v>
      </c>
      <c r="Q67" t="s">
        <v>542</v>
      </c>
    </row>
    <row r="68" spans="1:24" ht="15.75" x14ac:dyDescent="0.25">
      <c r="A68" s="298"/>
      <c r="B68" s="540" t="s">
        <v>7011</v>
      </c>
      <c r="C68" s="389" t="s">
        <v>6775</v>
      </c>
      <c r="D68" s="390" t="s">
        <v>9092</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7011</v>
      </c>
      <c r="C69" s="389" t="s">
        <v>6543</v>
      </c>
      <c r="D69" s="390" t="s">
        <v>9152</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7011</v>
      </c>
      <c r="C70" s="389" t="s">
        <v>6543</v>
      </c>
      <c r="D70" s="390" t="s">
        <v>9056</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7011</v>
      </c>
      <c r="C71" s="389" t="s">
        <v>556</v>
      </c>
      <c r="D71" s="390" t="s">
        <v>9117</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7011</v>
      </c>
      <c r="C72" s="389" t="s">
        <v>556</v>
      </c>
      <c r="D72" s="390" t="s">
        <v>9130</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7011</v>
      </c>
      <c r="C73" s="389" t="s">
        <v>556</v>
      </c>
      <c r="D73" s="390" t="s">
        <v>9150</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7011</v>
      </c>
      <c r="C74" s="389" t="s">
        <v>556</v>
      </c>
      <c r="D74" s="390">
        <v>1020405528</v>
      </c>
      <c r="E74" s="379" t="s">
        <v>8649</v>
      </c>
      <c r="F74" s="916" t="s">
        <v>5515</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8650</v>
      </c>
      <c r="Q74" t="s">
        <v>542</v>
      </c>
    </row>
    <row r="75" spans="1:24" ht="15.75" x14ac:dyDescent="0.25">
      <c r="A75" s="298"/>
      <c r="B75" s="540" t="s">
        <v>7011</v>
      </c>
      <c r="C75" s="389" t="s">
        <v>8414</v>
      </c>
      <c r="D75" s="390" t="s">
        <v>8925</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7011</v>
      </c>
      <c r="C76" s="389" t="s">
        <v>5010</v>
      </c>
      <c r="D76" s="390" t="s">
        <v>9203</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9238</v>
      </c>
      <c r="Q76" t="s">
        <v>542</v>
      </c>
    </row>
    <row r="77" spans="1:24" ht="15.75" x14ac:dyDescent="0.25">
      <c r="A77" s="298"/>
      <c r="B77" s="540" t="s">
        <v>7011</v>
      </c>
      <c r="C77" s="389" t="s">
        <v>5010</v>
      </c>
      <c r="D77" s="390" t="s">
        <v>9189</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7011</v>
      </c>
      <c r="C78" s="389" t="s">
        <v>5010</v>
      </c>
      <c r="D78" s="390" t="s">
        <v>9135</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7011</v>
      </c>
      <c r="C79" s="389" t="s">
        <v>5010</v>
      </c>
      <c r="D79" s="390" t="s">
        <v>9237</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7011</v>
      </c>
      <c r="C80" s="389" t="s">
        <v>8670</v>
      </c>
      <c r="D80" s="390" t="s">
        <v>9105</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7011</v>
      </c>
      <c r="C81" s="389" t="s">
        <v>8670</v>
      </c>
      <c r="D81" s="390" t="s">
        <v>9197</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7011</v>
      </c>
      <c r="C82" s="389" t="s">
        <v>8670</v>
      </c>
      <c r="D82" s="390" t="s">
        <v>9174</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7011</v>
      </c>
      <c r="C83" s="389" t="s">
        <v>8670</v>
      </c>
      <c r="D83" s="390" t="s">
        <v>9048</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7011</v>
      </c>
      <c r="C84" s="389" t="s">
        <v>8670</v>
      </c>
      <c r="D84" s="390" t="s">
        <v>9155</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7011</v>
      </c>
      <c r="C85" s="389" t="s">
        <v>9119</v>
      </c>
      <c r="D85" s="390" t="s">
        <v>9115</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7011</v>
      </c>
      <c r="C86" s="389" t="s">
        <v>1814</v>
      </c>
      <c r="D86" s="390" t="s">
        <v>8119</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7011</v>
      </c>
      <c r="C87" s="389" t="s">
        <v>1867</v>
      </c>
      <c r="D87" s="390">
        <v>1065889345</v>
      </c>
      <c r="E87" s="379" t="s">
        <v>7971</v>
      </c>
      <c r="F87" s="379" t="s">
        <v>8033</v>
      </c>
      <c r="G87" s="391"/>
      <c r="H87" s="781">
        <v>46086</v>
      </c>
      <c r="I87" s="780">
        <v>11</v>
      </c>
      <c r="J87" s="781">
        <f>WORKDAY.INTL(Tabla23[[#This Row],[PAZ Y SALVO - ENVIO]],Tabla23[[#This Row],[RECIBO TRANSITO]],1,Tabla30[FECHA])</f>
        <v>46101</v>
      </c>
      <c r="K87" s="277"/>
      <c r="L87" s="657"/>
      <c r="M87" s="542"/>
      <c r="N87" s="542"/>
      <c r="O87" s="542">
        <v>0</v>
      </c>
      <c r="P87" s="790" t="s">
        <v>7982</v>
      </c>
      <c r="Q87" t="s">
        <v>542</v>
      </c>
    </row>
    <row r="88" spans="1:18" ht="15.75" x14ac:dyDescent="0.25">
      <c r="A88" s="298"/>
      <c r="B88" s="540" t="s">
        <v>7011</v>
      </c>
      <c r="C88" s="389" t="s">
        <v>6511</v>
      </c>
      <c r="D88" s="390" t="s">
        <v>9181</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7011</v>
      </c>
      <c r="C89" s="389" t="s">
        <v>6511</v>
      </c>
      <c r="D89" s="390" t="s">
        <v>9179</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9180</v>
      </c>
      <c r="Q89" t="s">
        <v>542</v>
      </c>
      <c r="R89" s="236"/>
    </row>
    <row r="90" spans="1:18" ht="15.75" x14ac:dyDescent="0.25">
      <c r="A90" s="298"/>
      <c r="B90" s="540" t="s">
        <v>7011</v>
      </c>
      <c r="C90" s="389" t="s">
        <v>6799</v>
      </c>
      <c r="D90" s="390">
        <v>1061712052</v>
      </c>
      <c r="E90" s="379" t="s">
        <v>6354</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9193</v>
      </c>
      <c r="Q90" t="s">
        <v>542</v>
      </c>
      <c r="R90" s="236"/>
    </row>
    <row r="91" spans="1:18" ht="15.75" x14ac:dyDescent="0.25">
      <c r="A91" s="298"/>
      <c r="B91" s="540" t="s">
        <v>7011</v>
      </c>
      <c r="C91" s="389" t="s">
        <v>6799</v>
      </c>
      <c r="D91" s="390" t="s">
        <v>9116</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7011</v>
      </c>
      <c r="C92" s="389" t="s">
        <v>9158</v>
      </c>
      <c r="D92" s="390" t="s">
        <v>9156</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7011</v>
      </c>
      <c r="C93" s="389" t="s">
        <v>8041</v>
      </c>
      <c r="D93" s="390" t="s">
        <v>9077</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7011</v>
      </c>
      <c r="C94" s="389" t="s">
        <v>6642</v>
      </c>
      <c r="D94" s="390" t="s">
        <v>9194</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7011</v>
      </c>
      <c r="C95" s="389" t="s">
        <v>6642</v>
      </c>
      <c r="D95" s="390" t="s">
        <v>6790</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9217</v>
      </c>
      <c r="Q95" t="s">
        <v>542</v>
      </c>
      <c r="R95" s="236"/>
    </row>
    <row r="96" spans="1:18" ht="15.75" x14ac:dyDescent="0.25">
      <c r="A96" s="298"/>
      <c r="B96" s="540" t="s">
        <v>7011</v>
      </c>
      <c r="C96" s="389" t="s">
        <v>4142</v>
      </c>
      <c r="D96" s="390" t="s">
        <v>9080</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7011</v>
      </c>
      <c r="C97" s="389" t="s">
        <v>5632</v>
      </c>
      <c r="D97" s="390" t="s">
        <v>9219</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7011</v>
      </c>
      <c r="C98" s="389" t="s">
        <v>8988</v>
      </c>
      <c r="D98" s="390" t="s">
        <v>8976</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7011</v>
      </c>
      <c r="C99" s="389" t="s">
        <v>3961</v>
      </c>
      <c r="D99" s="390" t="s">
        <v>9090</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7011</v>
      </c>
      <c r="C100" s="389" t="s">
        <v>8994</v>
      </c>
      <c r="D100" s="390" t="s">
        <v>9094</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7011</v>
      </c>
      <c r="C101" s="389" t="s">
        <v>9210</v>
      </c>
      <c r="D101" s="390" t="s">
        <v>9157</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9216</v>
      </c>
      <c r="Q101" t="s">
        <v>542</v>
      </c>
      <c r="R101" s="236"/>
    </row>
    <row r="102" spans="1:18" ht="15.75" x14ac:dyDescent="0.25">
      <c r="A102" s="298"/>
      <c r="B102" s="540" t="s">
        <v>7011</v>
      </c>
      <c r="C102" s="389" t="s">
        <v>9209</v>
      </c>
      <c r="D102" s="390">
        <v>15532560</v>
      </c>
      <c r="E102" s="379" t="s">
        <v>9205</v>
      </c>
      <c r="F102" s="916" t="s">
        <v>5974</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7011</v>
      </c>
      <c r="C103" s="389" t="s">
        <v>7380</v>
      </c>
      <c r="D103" s="390" t="s">
        <v>6881</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7011</v>
      </c>
      <c r="C104" s="389" t="s">
        <v>2369</v>
      </c>
      <c r="D104" s="390" t="s">
        <v>9175</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7011</v>
      </c>
      <c r="C105" s="389" t="s">
        <v>2369</v>
      </c>
      <c r="D105" s="390" t="s">
        <v>9104</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7011</v>
      </c>
      <c r="C106" s="389" t="s">
        <v>8680</v>
      </c>
      <c r="D106" s="390" t="s">
        <v>9091</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7011</v>
      </c>
      <c r="C107" s="389" t="s">
        <v>6653</v>
      </c>
      <c r="D107" s="390" t="s">
        <v>8076</v>
      </c>
      <c r="E107" s="379" t="s">
        <v>561</v>
      </c>
      <c r="F107" s="916" t="s">
        <v>5133</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7011</v>
      </c>
      <c r="C108" s="389" t="s">
        <v>596</v>
      </c>
      <c r="D108" s="390" t="s">
        <v>8877</v>
      </c>
      <c r="E108" s="379" t="s">
        <v>4780</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7011</v>
      </c>
      <c r="C109" s="389" t="s">
        <v>6991</v>
      </c>
      <c r="D109" s="390" t="s">
        <v>9114</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7054</v>
      </c>
      <c r="C110" s="389" t="s">
        <v>8473</v>
      </c>
      <c r="D110" s="390" t="s">
        <v>9089</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7054</v>
      </c>
      <c r="C111" s="274" t="s">
        <v>6579</v>
      </c>
      <c r="D111" s="275" t="s">
        <v>6582</v>
      </c>
      <c r="E111" s="274" t="s">
        <v>6583</v>
      </c>
      <c r="F111" s="274" t="s">
        <v>6584</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6668</v>
      </c>
      <c r="Q111" t="s">
        <v>542</v>
      </c>
      <c r="R111" s="142"/>
    </row>
    <row r="112" spans="1:18" ht="15.75" x14ac:dyDescent="0.25">
      <c r="A112" s="298"/>
      <c r="B112" s="540" t="s">
        <v>7054</v>
      </c>
      <c r="C112" s="389" t="s">
        <v>6283</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7201</v>
      </c>
      <c r="Q112" t="s">
        <v>542</v>
      </c>
      <c r="R112" s="142"/>
    </row>
    <row r="113" spans="1:18" ht="15.75" x14ac:dyDescent="0.25">
      <c r="A113" s="298"/>
      <c r="B113" s="597" t="s">
        <v>7054</v>
      </c>
      <c r="C113" s="572" t="s">
        <v>5629</v>
      </c>
      <c r="D113" s="492"/>
      <c r="E113" s="246" t="s">
        <v>5615</v>
      </c>
      <c r="F113" s="246" t="s">
        <v>214</v>
      </c>
      <c r="G113" s="215">
        <v>40000</v>
      </c>
      <c r="H113" s="246" t="s">
        <v>5616</v>
      </c>
      <c r="I113" s="246"/>
      <c r="J113" s="246"/>
      <c r="K113" s="246"/>
      <c r="L113" s="609"/>
      <c r="M113" s="248"/>
      <c r="N113" s="248"/>
      <c r="O113" s="248">
        <v>40000</v>
      </c>
      <c r="P113" s="807"/>
      <c r="Q113" t="s">
        <v>542</v>
      </c>
      <c r="R113" s="142"/>
    </row>
    <row r="114" spans="1:18" ht="15.75" x14ac:dyDescent="0.25">
      <c r="A114" s="298"/>
      <c r="B114" s="540" t="s">
        <v>7054</v>
      </c>
      <c r="C114" s="389" t="s">
        <v>1697</v>
      </c>
      <c r="D114" s="390" t="s">
        <v>7695</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7054</v>
      </c>
      <c r="C115" s="389" t="s">
        <v>5328</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7054</v>
      </c>
      <c r="C116" s="389" t="s">
        <v>5328</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8948</v>
      </c>
      <c r="Q116" t="s">
        <v>542</v>
      </c>
      <c r="R116" s="142"/>
    </row>
    <row r="117" spans="1:18" ht="15.75" x14ac:dyDescent="0.25">
      <c r="A117" s="298"/>
      <c r="B117" s="540" t="s">
        <v>7054</v>
      </c>
      <c r="C117" s="389" t="s">
        <v>5328</v>
      </c>
      <c r="D117" s="246" t="s">
        <v>5328</v>
      </c>
      <c r="E117" s="246" t="s">
        <v>5328</v>
      </c>
      <c r="F117" s="246" t="s">
        <v>5328</v>
      </c>
      <c r="G117" s="246" t="s">
        <v>5328</v>
      </c>
      <c r="H117" s="246" t="s">
        <v>6524</v>
      </c>
      <c r="I117" s="246"/>
      <c r="J117" s="246"/>
      <c r="K117" s="246"/>
      <c r="L117" s="609"/>
      <c r="M117" s="248"/>
      <c r="N117" s="248"/>
      <c r="O117" s="248">
        <v>144000</v>
      </c>
      <c r="P117" s="807"/>
      <c r="Q117" t="s">
        <v>542</v>
      </c>
      <c r="R117" s="142"/>
    </row>
    <row r="118" spans="1:18" ht="15.75" x14ac:dyDescent="0.25">
      <c r="A118" s="298"/>
      <c r="B118" s="540" t="s">
        <v>7054</v>
      </c>
      <c r="C118" s="389" t="s">
        <v>5328</v>
      </c>
      <c r="D118" s="246" t="s">
        <v>5328</v>
      </c>
      <c r="E118" s="246" t="s">
        <v>5328</v>
      </c>
      <c r="F118" s="246" t="s">
        <v>5328</v>
      </c>
      <c r="G118" s="246" t="s">
        <v>5328</v>
      </c>
      <c r="H118" s="246" t="s">
        <v>5328</v>
      </c>
      <c r="I118" s="246"/>
      <c r="J118" s="246"/>
      <c r="K118" s="246"/>
      <c r="L118" s="609"/>
      <c r="M118" s="248"/>
      <c r="N118" s="248"/>
      <c r="O118" s="248">
        <v>139000</v>
      </c>
      <c r="P118" s="807"/>
      <c r="Q118" t="s">
        <v>542</v>
      </c>
      <c r="R118" s="142"/>
    </row>
    <row r="119" spans="1:18" ht="15.75" x14ac:dyDescent="0.25">
      <c r="A119" s="298"/>
      <c r="B119" s="540" t="s">
        <v>7054</v>
      </c>
      <c r="C119" s="389" t="s">
        <v>5328</v>
      </c>
      <c r="D119" s="246" t="s">
        <v>5328</v>
      </c>
      <c r="E119" s="246" t="s">
        <v>5328</v>
      </c>
      <c r="F119" s="246" t="s">
        <v>5328</v>
      </c>
      <c r="G119" s="246" t="s">
        <v>5328</v>
      </c>
      <c r="H119" s="246" t="s">
        <v>5698</v>
      </c>
      <c r="I119" s="246"/>
      <c r="J119" s="246"/>
      <c r="K119" s="246"/>
      <c r="L119" s="609"/>
      <c r="M119" s="248"/>
      <c r="N119" s="248"/>
      <c r="O119" s="248">
        <v>162000</v>
      </c>
      <c r="P119" s="807"/>
      <c r="Q119" t="s">
        <v>542</v>
      </c>
      <c r="R119" s="142"/>
    </row>
    <row r="120" spans="1:18" ht="15.75" x14ac:dyDescent="0.25">
      <c r="A120" s="298"/>
      <c r="B120" s="540" t="s">
        <v>7054</v>
      </c>
      <c r="C120" s="389" t="s">
        <v>5328</v>
      </c>
      <c r="D120" s="573"/>
      <c r="E120" s="573"/>
      <c r="F120" s="573"/>
      <c r="G120" s="573"/>
      <c r="H120" s="573" t="s">
        <v>6524</v>
      </c>
      <c r="I120" s="573"/>
      <c r="J120" s="573"/>
      <c r="K120" s="573"/>
      <c r="L120" s="659"/>
      <c r="M120" s="660"/>
      <c r="N120" s="660"/>
      <c r="O120" s="660">
        <v>219000</v>
      </c>
      <c r="P120" s="928"/>
      <c r="Q120" t="s">
        <v>542</v>
      </c>
      <c r="R120" s="142"/>
    </row>
    <row r="121" spans="1:18" ht="15.75" x14ac:dyDescent="0.25">
      <c r="A121" s="298"/>
      <c r="B121" s="540" t="s">
        <v>7054</v>
      </c>
      <c r="C121" s="389" t="s">
        <v>5328</v>
      </c>
      <c r="D121" s="573"/>
      <c r="E121" s="573"/>
      <c r="F121" s="573"/>
      <c r="G121" s="573">
        <v>420000</v>
      </c>
      <c r="H121" s="573" t="s">
        <v>6524</v>
      </c>
      <c r="I121" s="573"/>
      <c r="J121" s="573"/>
      <c r="K121" s="573"/>
      <c r="L121" s="659"/>
      <c r="M121" s="660"/>
      <c r="N121" s="660"/>
      <c r="O121" s="660">
        <v>156000</v>
      </c>
      <c r="P121" s="928"/>
      <c r="Q121" t="s">
        <v>542</v>
      </c>
      <c r="R121" s="142"/>
    </row>
    <row r="122" spans="1:18" ht="15.75" x14ac:dyDescent="0.25">
      <c r="A122" s="298"/>
      <c r="B122" s="540" t="s">
        <v>7054</v>
      </c>
      <c r="C122" s="571" t="s">
        <v>6524</v>
      </c>
      <c r="D122" s="571"/>
      <c r="E122" s="571"/>
      <c r="F122" s="571"/>
      <c r="G122" s="571"/>
      <c r="H122" s="571" t="s">
        <v>6941</v>
      </c>
      <c r="I122" s="571"/>
      <c r="J122" s="571"/>
      <c r="K122" s="571"/>
      <c r="L122" s="599"/>
      <c r="M122" s="600"/>
      <c r="N122" s="600"/>
      <c r="O122" s="600">
        <v>157000</v>
      </c>
      <c r="P122" s="929"/>
      <c r="Q122" t="s">
        <v>542</v>
      </c>
      <c r="R122" s="142"/>
    </row>
    <row r="123" spans="1:18" ht="15.75" x14ac:dyDescent="0.25">
      <c r="A123" s="298"/>
      <c r="B123" s="597" t="s">
        <v>7054</v>
      </c>
      <c r="C123" s="572" t="s">
        <v>2492</v>
      </c>
      <c r="D123" s="492" t="s">
        <v>5565</v>
      </c>
      <c r="E123" s="246" t="s">
        <v>3402</v>
      </c>
      <c r="F123" s="246" t="s">
        <v>5566</v>
      </c>
      <c r="G123" s="215">
        <v>120000</v>
      </c>
      <c r="H123" s="246" t="s">
        <v>5567</v>
      </c>
      <c r="I123" s="246"/>
      <c r="J123" s="246"/>
      <c r="K123" s="246"/>
      <c r="L123" s="609"/>
      <c r="M123" s="248"/>
      <c r="N123" s="248"/>
      <c r="O123" s="248">
        <v>31000</v>
      </c>
      <c r="P123" s="807"/>
      <c r="Q123" t="s">
        <v>542</v>
      </c>
      <c r="R123" s="142"/>
    </row>
    <row r="124" spans="1:18" ht="15.75" x14ac:dyDescent="0.25">
      <c r="A124" s="298"/>
      <c r="B124" s="597" t="s">
        <v>7054</v>
      </c>
      <c r="C124" s="572" t="s">
        <v>2420</v>
      </c>
      <c r="D124" s="492" t="s">
        <v>4500</v>
      </c>
      <c r="E124" s="246" t="s">
        <v>580</v>
      </c>
      <c r="F124" s="246" t="s">
        <v>214</v>
      </c>
      <c r="G124" s="215">
        <v>1764000</v>
      </c>
      <c r="H124" s="246" t="s">
        <v>4546</v>
      </c>
      <c r="I124" s="246"/>
      <c r="J124" s="246"/>
      <c r="K124" s="246"/>
      <c r="L124" s="609"/>
      <c r="M124" s="248"/>
      <c r="N124" s="248"/>
      <c r="O124" s="248">
        <v>415000</v>
      </c>
      <c r="P124" s="807"/>
      <c r="Q124" t="s">
        <v>542</v>
      </c>
      <c r="R124" s="142"/>
    </row>
    <row r="125" spans="1:18" ht="15.75" x14ac:dyDescent="0.25">
      <c r="A125" s="298"/>
      <c r="B125" s="597" t="s">
        <v>7054</v>
      </c>
      <c r="C125" s="572" t="s">
        <v>3199</v>
      </c>
      <c r="D125" s="492" t="s">
        <v>6355</v>
      </c>
      <c r="E125" s="246" t="s">
        <v>5233</v>
      </c>
      <c r="F125" s="246" t="s">
        <v>426</v>
      </c>
      <c r="G125" s="215">
        <v>780000</v>
      </c>
      <c r="H125" s="246" t="s">
        <v>6621</v>
      </c>
      <c r="I125" s="246"/>
      <c r="J125" s="246"/>
      <c r="K125" s="246"/>
      <c r="L125" s="609"/>
      <c r="M125" s="248"/>
      <c r="N125" s="248"/>
      <c r="O125" s="248">
        <v>143000</v>
      </c>
      <c r="P125" s="807"/>
      <c r="Q125" t="s">
        <v>542</v>
      </c>
      <c r="R125" s="142"/>
    </row>
    <row r="126" spans="1:18" ht="15.75" x14ac:dyDescent="0.25">
      <c r="A126" s="298"/>
      <c r="B126" s="597" t="s">
        <v>7054</v>
      </c>
      <c r="C126" s="246" t="s">
        <v>3199</v>
      </c>
      <c r="D126" s="492" t="s">
        <v>6271</v>
      </c>
      <c r="E126" s="246" t="s">
        <v>6272</v>
      </c>
      <c r="F126" s="246" t="s">
        <v>426</v>
      </c>
      <c r="G126" s="215">
        <v>750000</v>
      </c>
      <c r="H126" s="246" t="s">
        <v>6363</v>
      </c>
      <c r="I126" s="246"/>
      <c r="J126" s="246"/>
      <c r="K126" s="246"/>
      <c r="L126" s="609"/>
      <c r="M126" s="248"/>
      <c r="N126" s="248"/>
      <c r="O126" s="248">
        <v>117000</v>
      </c>
      <c r="P126" s="807"/>
      <c r="Q126" t="s">
        <v>542</v>
      </c>
      <c r="R126" s="142"/>
    </row>
    <row r="127" spans="1:18" ht="15.75" x14ac:dyDescent="0.25">
      <c r="A127" s="298"/>
      <c r="B127" s="540" t="s">
        <v>7054</v>
      </c>
      <c r="C127" s="389" t="s">
        <v>6512</v>
      </c>
      <c r="D127" s="390" t="s">
        <v>8774</v>
      </c>
      <c r="E127" s="379" t="s">
        <v>8775</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8776</v>
      </c>
      <c r="Q127" t="s">
        <v>542</v>
      </c>
      <c r="R127" s="142"/>
    </row>
    <row r="128" spans="1:18" ht="15.75" x14ac:dyDescent="0.25">
      <c r="A128" s="298"/>
      <c r="B128" s="540" t="s">
        <v>7054</v>
      </c>
      <c r="C128" s="389" t="s">
        <v>6512</v>
      </c>
      <c r="D128" s="390" t="s">
        <v>7300</v>
      </c>
      <c r="E128" s="379" t="s">
        <v>5233</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7299</v>
      </c>
      <c r="Q128" t="s">
        <v>542</v>
      </c>
      <c r="R128" s="142"/>
    </row>
    <row r="129" spans="1:18" ht="15.75" x14ac:dyDescent="0.25">
      <c r="A129" s="298"/>
      <c r="B129" s="597" t="s">
        <v>7054</v>
      </c>
      <c r="C129" s="573" t="s">
        <v>6548</v>
      </c>
      <c r="D129" s="573"/>
      <c r="E129" s="573" t="s">
        <v>2837</v>
      </c>
      <c r="F129" s="573" t="s">
        <v>427</v>
      </c>
      <c r="G129" s="573">
        <v>105000</v>
      </c>
      <c r="H129" s="573" t="s">
        <v>6834</v>
      </c>
      <c r="I129" s="573"/>
      <c r="J129" s="573"/>
      <c r="K129" s="573"/>
      <c r="L129" s="659"/>
      <c r="M129" s="660"/>
      <c r="N129" s="660"/>
      <c r="O129" s="660">
        <v>105000</v>
      </c>
      <c r="P129" s="928"/>
      <c r="Q129" t="s">
        <v>542</v>
      </c>
      <c r="R129" s="142"/>
    </row>
    <row r="130" spans="1:18" ht="15.75" x14ac:dyDescent="0.25">
      <c r="A130" s="298"/>
      <c r="B130" s="597" t="s">
        <v>7054</v>
      </c>
      <c r="C130" s="246" t="s">
        <v>1469</v>
      </c>
      <c r="D130" s="492" t="s">
        <v>4710</v>
      </c>
      <c r="E130" s="246" t="s">
        <v>4703</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7054</v>
      </c>
      <c r="C131" s="389" t="s">
        <v>1523</v>
      </c>
      <c r="D131" s="390" t="s">
        <v>7777</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8008</v>
      </c>
      <c r="Q131" t="s">
        <v>542</v>
      </c>
      <c r="R131" s="142"/>
    </row>
    <row r="132" spans="1:18" ht="15.75" x14ac:dyDescent="0.25">
      <c r="A132" s="298"/>
      <c r="B132" s="597" t="s">
        <v>7054</v>
      </c>
      <c r="C132" s="246" t="s">
        <v>1523</v>
      </c>
      <c r="D132" s="492" t="s">
        <v>4661</v>
      </c>
      <c r="E132" s="246" t="s">
        <v>561</v>
      </c>
      <c r="F132" s="246"/>
      <c r="G132" s="215"/>
      <c r="H132" s="246" t="s">
        <v>4716</v>
      </c>
      <c r="I132" s="246"/>
      <c r="J132" s="246"/>
      <c r="K132" s="246"/>
      <c r="L132" s="609"/>
      <c r="M132" s="248"/>
      <c r="N132" s="248"/>
      <c r="O132" s="248">
        <v>314000</v>
      </c>
      <c r="P132" s="807"/>
      <c r="Q132" t="s">
        <v>542</v>
      </c>
      <c r="R132" s="142"/>
    </row>
    <row r="133" spans="1:18" ht="15.75" x14ac:dyDescent="0.25">
      <c r="A133" s="298"/>
      <c r="B133" s="540" t="s">
        <v>7054</v>
      </c>
      <c r="C133" s="389" t="s">
        <v>8639</v>
      </c>
      <c r="D133" s="390" t="s">
        <v>8513</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8690</v>
      </c>
      <c r="Q133" t="s">
        <v>542</v>
      </c>
      <c r="R133" s="142"/>
    </row>
    <row r="134" spans="1:18" ht="15.75" x14ac:dyDescent="0.25">
      <c r="A134" s="298"/>
      <c r="B134" s="597" t="s">
        <v>7054</v>
      </c>
      <c r="C134" s="246" t="s">
        <v>1468</v>
      </c>
      <c r="D134" s="492" t="s">
        <v>4766</v>
      </c>
      <c r="E134" s="246" t="s">
        <v>580</v>
      </c>
      <c r="F134" s="246" t="s">
        <v>214</v>
      </c>
      <c r="G134" s="215" t="s">
        <v>4788</v>
      </c>
      <c r="H134" s="246" t="s">
        <v>4782</v>
      </c>
      <c r="I134" s="246"/>
      <c r="J134" s="246"/>
      <c r="K134" s="246"/>
      <c r="L134" s="609"/>
      <c r="M134" s="248"/>
      <c r="N134" s="248"/>
      <c r="O134" s="248">
        <v>313000</v>
      </c>
      <c r="P134" s="807"/>
      <c r="Q134" t="s">
        <v>542</v>
      </c>
      <c r="R134" s="142"/>
    </row>
    <row r="135" spans="1:18" ht="15.75" x14ac:dyDescent="0.25">
      <c r="A135" s="298"/>
      <c r="B135" s="540" t="s">
        <v>7054</v>
      </c>
      <c r="C135" s="389" t="s">
        <v>2707</v>
      </c>
      <c r="D135" s="390"/>
      <c r="E135" s="379" t="s">
        <v>8031</v>
      </c>
      <c r="F135" s="379" t="s">
        <v>8137</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7054</v>
      </c>
      <c r="C136" s="246" t="s">
        <v>2707</v>
      </c>
      <c r="D136" s="492"/>
      <c r="E136" s="246" t="s">
        <v>5303</v>
      </c>
      <c r="F136" s="246" t="s">
        <v>5304</v>
      </c>
      <c r="G136" s="215" t="s">
        <v>5404</v>
      </c>
      <c r="H136" s="246" t="s">
        <v>5399</v>
      </c>
      <c r="I136" s="246"/>
      <c r="J136" s="246"/>
      <c r="K136" s="246"/>
      <c r="L136" s="609"/>
      <c r="M136" s="248"/>
      <c r="N136" s="248"/>
      <c r="O136" s="248">
        <v>150000</v>
      </c>
      <c r="P136" s="804"/>
      <c r="Q136" t="s">
        <v>542</v>
      </c>
      <c r="R136" s="142"/>
    </row>
    <row r="137" spans="1:18" ht="15.75" x14ac:dyDescent="0.25">
      <c r="A137" s="298"/>
      <c r="B137" s="540" t="s">
        <v>7054</v>
      </c>
      <c r="C137" s="389" t="s">
        <v>6178</v>
      </c>
      <c r="D137" s="390" t="s">
        <v>8067</v>
      </c>
      <c r="E137" s="379" t="s">
        <v>5349</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7054</v>
      </c>
      <c r="C138" s="366" t="s">
        <v>6178</v>
      </c>
      <c r="D138" s="367" t="s">
        <v>6179</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7775</v>
      </c>
      <c r="Q138" t="s">
        <v>542</v>
      </c>
      <c r="R138" s="142"/>
    </row>
    <row r="139" spans="1:18" ht="15.75" x14ac:dyDescent="0.25">
      <c r="A139" s="298"/>
      <c r="B139" s="540" t="s">
        <v>7054</v>
      </c>
      <c r="C139" s="389" t="s">
        <v>6775</v>
      </c>
      <c r="D139" s="390" t="s">
        <v>7389</v>
      </c>
      <c r="E139" s="379" t="s">
        <v>7508</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7054</v>
      </c>
      <c r="C140" s="246" t="s">
        <v>1757</v>
      </c>
      <c r="D140" s="492" t="s">
        <v>5232</v>
      </c>
      <c r="E140" s="246" t="s">
        <v>5233</v>
      </c>
      <c r="F140" s="246" t="s">
        <v>559</v>
      </c>
      <c r="G140" s="215">
        <v>250000</v>
      </c>
      <c r="H140" s="246" t="s">
        <v>5234</v>
      </c>
      <c r="I140" s="246"/>
      <c r="J140" s="246"/>
      <c r="K140" s="246"/>
      <c r="L140" s="609"/>
      <c r="M140" s="248"/>
      <c r="N140" s="248"/>
      <c r="O140" s="248">
        <v>200000</v>
      </c>
      <c r="P140" s="807"/>
      <c r="Q140" t="s">
        <v>542</v>
      </c>
    </row>
    <row r="141" spans="1:18" ht="15.75" x14ac:dyDescent="0.25">
      <c r="A141" s="298"/>
      <c r="B141" s="597" t="s">
        <v>7054</v>
      </c>
      <c r="C141" s="246" t="s">
        <v>4521</v>
      </c>
      <c r="D141" s="492" t="s">
        <v>4524</v>
      </c>
      <c r="E141" s="246" t="s">
        <v>561</v>
      </c>
      <c r="F141" s="246" t="s">
        <v>214</v>
      </c>
      <c r="G141" s="215"/>
      <c r="H141" s="246" t="s">
        <v>4539</v>
      </c>
      <c r="I141" s="246"/>
      <c r="J141" s="246"/>
      <c r="K141" s="246"/>
      <c r="L141" s="609"/>
      <c r="M141" s="248"/>
      <c r="N141" s="248"/>
      <c r="O141" s="248">
        <v>185000</v>
      </c>
      <c r="P141" s="807"/>
      <c r="Q141" t="s">
        <v>542</v>
      </c>
      <c r="R141" s="236"/>
    </row>
    <row r="142" spans="1:18" ht="15.75" x14ac:dyDescent="0.25">
      <c r="A142" s="298"/>
      <c r="B142" s="540" t="s">
        <v>7054</v>
      </c>
      <c r="C142" s="389" t="s">
        <v>6543</v>
      </c>
      <c r="D142" s="390" t="s">
        <v>9056</v>
      </c>
      <c r="E142" s="379" t="s">
        <v>8728</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7054</v>
      </c>
      <c r="C143" s="389" t="s">
        <v>6543</v>
      </c>
      <c r="D143" s="390" t="s">
        <v>6817</v>
      </c>
      <c r="E143" s="379" t="s">
        <v>7196</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7218</v>
      </c>
      <c r="Q143" t="s">
        <v>542</v>
      </c>
    </row>
    <row r="144" spans="1:18" ht="15.75" x14ac:dyDescent="0.25">
      <c r="A144" s="298"/>
      <c r="B144" s="597" t="s">
        <v>7054</v>
      </c>
      <c r="C144" s="246" t="s">
        <v>5009</v>
      </c>
      <c r="D144" s="492" t="s">
        <v>6518</v>
      </c>
      <c r="E144" s="246" t="s">
        <v>580</v>
      </c>
      <c r="F144" s="246" t="s">
        <v>214</v>
      </c>
      <c r="G144" s="215">
        <v>823000</v>
      </c>
      <c r="H144" s="246" t="s">
        <v>6586</v>
      </c>
      <c r="I144" s="246"/>
      <c r="J144" s="246"/>
      <c r="K144" s="246"/>
      <c r="L144" s="609"/>
      <c r="M144" s="248"/>
      <c r="N144" s="248"/>
      <c r="O144" s="248">
        <v>208000</v>
      </c>
      <c r="P144" s="807"/>
      <c r="Q144" t="s">
        <v>542</v>
      </c>
    </row>
    <row r="145" spans="1:17" ht="15.75" x14ac:dyDescent="0.25">
      <c r="A145" s="298"/>
      <c r="B145" s="540" t="s">
        <v>7054</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8601</v>
      </c>
      <c r="Q145" t="s">
        <v>542</v>
      </c>
    </row>
    <row r="146" spans="1:17" ht="15.75" x14ac:dyDescent="0.25">
      <c r="A146" s="298"/>
      <c r="B146" s="540" t="s">
        <v>7054</v>
      </c>
      <c r="C146" s="389" t="s">
        <v>556</v>
      </c>
      <c r="D146" s="390">
        <v>8436988</v>
      </c>
      <c r="E146" s="379" t="s">
        <v>6989</v>
      </c>
      <c r="F146" s="379" t="s">
        <v>6990</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7086</v>
      </c>
      <c r="Q146" t="s">
        <v>542</v>
      </c>
    </row>
    <row r="147" spans="1:17" ht="15.75" x14ac:dyDescent="0.25">
      <c r="A147" s="298"/>
      <c r="B147" s="597" t="s">
        <v>7054</v>
      </c>
      <c r="C147" s="246" t="s">
        <v>556</v>
      </c>
      <c r="D147" s="573"/>
      <c r="E147" s="573"/>
      <c r="F147" s="573"/>
      <c r="G147" s="573"/>
      <c r="H147" s="246" t="s">
        <v>5928</v>
      </c>
      <c r="I147" s="246"/>
      <c r="J147" s="246"/>
      <c r="K147" s="246"/>
      <c r="L147" s="609"/>
      <c r="M147" s="248"/>
      <c r="N147" s="248"/>
      <c r="O147" s="248">
        <v>90000</v>
      </c>
      <c r="P147" s="807"/>
      <c r="Q147" t="s">
        <v>542</v>
      </c>
    </row>
    <row r="148" spans="1:17" ht="15.75" x14ac:dyDescent="0.25">
      <c r="A148" s="298"/>
      <c r="B148" s="597" t="s">
        <v>7054</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7054</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7054</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7054</v>
      </c>
      <c r="C151" s="572" t="s">
        <v>556</v>
      </c>
      <c r="D151" s="492" t="s">
        <v>3607</v>
      </c>
      <c r="E151" s="246" t="s">
        <v>5028</v>
      </c>
      <c r="F151" s="246" t="s">
        <v>426</v>
      </c>
      <c r="G151" s="215">
        <v>763000</v>
      </c>
      <c r="H151" s="246" t="s">
        <v>5017</v>
      </c>
      <c r="I151" s="246"/>
      <c r="J151" s="246"/>
      <c r="K151" s="246"/>
      <c r="L151" s="609"/>
      <c r="M151" s="248"/>
      <c r="N151" s="248"/>
      <c r="O151" s="248">
        <v>298000</v>
      </c>
      <c r="P151" s="804"/>
      <c r="Q151" t="s">
        <v>542</v>
      </c>
    </row>
    <row r="152" spans="1:17" ht="15.75" x14ac:dyDescent="0.25">
      <c r="A152" s="298"/>
      <c r="B152" s="597" t="s">
        <v>7054</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7054</v>
      </c>
      <c r="C153" s="389" t="s">
        <v>5010</v>
      </c>
      <c r="D153" s="390" t="s">
        <v>8205</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7054</v>
      </c>
      <c r="C154" s="246" t="s">
        <v>1464</v>
      </c>
      <c r="D154" s="492">
        <v>1042441977</v>
      </c>
      <c r="E154" s="246" t="s">
        <v>4991</v>
      </c>
      <c r="F154" s="246" t="s">
        <v>427</v>
      </c>
      <c r="G154" s="215">
        <v>50000</v>
      </c>
      <c r="H154" s="246" t="s">
        <v>5661</v>
      </c>
      <c r="I154" s="246"/>
      <c r="J154" s="246"/>
      <c r="K154" s="246"/>
      <c r="L154" s="609"/>
      <c r="M154" s="248"/>
      <c r="N154" s="248"/>
      <c r="O154" s="248">
        <v>50000</v>
      </c>
      <c r="P154" s="804"/>
      <c r="Q154" t="s">
        <v>542</v>
      </c>
    </row>
    <row r="155" spans="1:17" ht="15.75" x14ac:dyDescent="0.25">
      <c r="A155" s="298"/>
      <c r="B155" s="597" t="s">
        <v>7054</v>
      </c>
      <c r="C155" s="246" t="s">
        <v>1464</v>
      </c>
      <c r="D155" s="492" t="s">
        <v>4937</v>
      </c>
      <c r="E155" s="246" t="s">
        <v>2409</v>
      </c>
      <c r="F155" s="246" t="s">
        <v>571</v>
      </c>
      <c r="G155" s="215" t="s">
        <v>4948</v>
      </c>
      <c r="H155" s="246" t="s">
        <v>5752</v>
      </c>
      <c r="I155" s="246"/>
      <c r="J155" s="246"/>
      <c r="K155" s="246"/>
      <c r="L155" s="609"/>
      <c r="M155" s="248"/>
      <c r="N155" s="248"/>
      <c r="O155" s="248">
        <v>47000</v>
      </c>
      <c r="P155" s="804"/>
      <c r="Q155" t="s">
        <v>542</v>
      </c>
    </row>
    <row r="156" spans="1:17" ht="15.75" x14ac:dyDescent="0.25">
      <c r="A156" s="298"/>
      <c r="B156" s="597" t="s">
        <v>7054</v>
      </c>
      <c r="C156" s="573" t="s">
        <v>6666</v>
      </c>
      <c r="D156" s="573">
        <v>1026148012</v>
      </c>
      <c r="E156" s="573" t="s">
        <v>6541</v>
      </c>
      <c r="F156" s="573" t="s">
        <v>1597</v>
      </c>
      <c r="G156" s="573">
        <v>80000</v>
      </c>
      <c r="H156" s="573" t="s">
        <v>6667</v>
      </c>
      <c r="I156" s="573"/>
      <c r="J156" s="573"/>
      <c r="K156" s="573"/>
      <c r="L156" s="659"/>
      <c r="M156" s="660"/>
      <c r="N156" s="660"/>
      <c r="O156" s="660">
        <v>80000</v>
      </c>
      <c r="P156" s="805"/>
      <c r="Q156" t="s">
        <v>542</v>
      </c>
    </row>
    <row r="157" spans="1:17" ht="15.75" x14ac:dyDescent="0.25">
      <c r="A157" s="298"/>
      <c r="B157" s="540" t="s">
        <v>7054</v>
      </c>
      <c r="C157" s="389" t="s">
        <v>3601</v>
      </c>
      <c r="D157" s="390" t="s">
        <v>9101</v>
      </c>
      <c r="E157" s="379" t="s">
        <v>561</v>
      </c>
      <c r="F157" s="916" t="s">
        <v>7170</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7054</v>
      </c>
      <c r="C158" s="389" t="s">
        <v>6087</v>
      </c>
      <c r="D158" s="390" t="s">
        <v>5397</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7217</v>
      </c>
      <c r="Q158" t="s">
        <v>542</v>
      </c>
    </row>
    <row r="159" spans="1:17" ht="15.75" x14ac:dyDescent="0.25">
      <c r="A159" s="298"/>
      <c r="B159" s="540" t="s">
        <v>7054</v>
      </c>
      <c r="C159" s="389" t="s">
        <v>8999</v>
      </c>
      <c r="D159" s="390" t="s">
        <v>9006</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9042</v>
      </c>
      <c r="Q159" t="s">
        <v>542</v>
      </c>
    </row>
    <row r="160" spans="1:17" ht="15.75" x14ac:dyDescent="0.25">
      <c r="A160" s="298"/>
      <c r="B160" s="540" t="s">
        <v>7054</v>
      </c>
      <c r="C160" s="389" t="s">
        <v>1867</v>
      </c>
      <c r="D160" s="390">
        <v>77189765</v>
      </c>
      <c r="E160" s="379" t="s">
        <v>6989</v>
      </c>
      <c r="F160" s="379" t="s">
        <v>5692</v>
      </c>
      <c r="G160" s="391">
        <v>70000</v>
      </c>
      <c r="H160" s="781">
        <v>46198</v>
      </c>
      <c r="I160" s="780">
        <v>11</v>
      </c>
      <c r="J160" s="781">
        <f>WORKDAY.INTL(Tabla23[[#This Row],[PAZ Y SALVO - ENVIO]],Tabla23[[#This Row],[RECIBO TRANSITO]],1,Tabla30[FECHA])</f>
        <v>46217</v>
      </c>
      <c r="K160" s="277"/>
      <c r="L160" s="657"/>
      <c r="M160" s="542"/>
      <c r="N160" s="542"/>
      <c r="O160" s="542">
        <v>70000</v>
      </c>
      <c r="P160" s="657" t="s">
        <v>8003</v>
      </c>
      <c r="Q160" t="s">
        <v>542</v>
      </c>
    </row>
    <row r="161" spans="1:17" ht="15.75" x14ac:dyDescent="0.25">
      <c r="A161" s="298"/>
      <c r="B161" s="540" t="s">
        <v>7054</v>
      </c>
      <c r="C161" s="389" t="s">
        <v>1867</v>
      </c>
      <c r="D161" s="390" t="s">
        <v>7000</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7131</v>
      </c>
      <c r="Q161" t="s">
        <v>542</v>
      </c>
    </row>
    <row r="162" spans="1:17" ht="15.75" x14ac:dyDescent="0.25">
      <c r="A162" s="298"/>
      <c r="B162" s="597" t="s">
        <v>7054</v>
      </c>
      <c r="C162" s="246" t="s">
        <v>1867</v>
      </c>
      <c r="D162" s="492"/>
      <c r="E162" s="246" t="s">
        <v>5989</v>
      </c>
      <c r="F162" s="246" t="s">
        <v>5990</v>
      </c>
      <c r="G162" s="215">
        <v>550000</v>
      </c>
      <c r="H162" s="246" t="s">
        <v>6170</v>
      </c>
      <c r="I162" s="246"/>
      <c r="J162" s="246"/>
      <c r="K162" s="246"/>
      <c r="L162" s="609"/>
      <c r="M162" s="248"/>
      <c r="N162" s="248"/>
      <c r="O162" s="248">
        <v>500000</v>
      </c>
      <c r="P162" s="804"/>
      <c r="Q162" t="s">
        <v>542</v>
      </c>
    </row>
    <row r="163" spans="1:17" ht="15.75" x14ac:dyDescent="0.25">
      <c r="A163" s="298"/>
      <c r="B163" s="597" t="s">
        <v>7054</v>
      </c>
      <c r="C163" s="246" t="s">
        <v>1867</v>
      </c>
      <c r="D163" s="492" t="s">
        <v>5659</v>
      </c>
      <c r="E163" s="246" t="s">
        <v>5658</v>
      </c>
      <c r="F163" s="246" t="s">
        <v>5657</v>
      </c>
      <c r="G163" s="215">
        <v>200000</v>
      </c>
      <c r="H163" s="246" t="s">
        <v>5660</v>
      </c>
      <c r="I163" s="246"/>
      <c r="J163" s="246"/>
      <c r="K163" s="246"/>
      <c r="L163" s="609"/>
      <c r="M163" s="248"/>
      <c r="N163" s="248"/>
      <c r="O163" s="248">
        <v>200000</v>
      </c>
      <c r="P163" s="804"/>
      <c r="Q163" t="s">
        <v>542</v>
      </c>
    </row>
    <row r="164" spans="1:17" ht="15.75" x14ac:dyDescent="0.25">
      <c r="A164" s="298"/>
      <c r="B164" s="541" t="s">
        <v>7054</v>
      </c>
      <c r="C164" s="366" t="s">
        <v>7222</v>
      </c>
      <c r="D164" s="367" t="s">
        <v>6538</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7774</v>
      </c>
      <c r="Q164" t="s">
        <v>542</v>
      </c>
    </row>
    <row r="165" spans="1:17" ht="15.75" x14ac:dyDescent="0.25">
      <c r="A165" s="298"/>
      <c r="B165" s="597" t="s">
        <v>7054</v>
      </c>
      <c r="C165" s="572" t="s">
        <v>4296</v>
      </c>
      <c r="D165" s="492" t="s">
        <v>4906</v>
      </c>
      <c r="E165" s="246" t="s">
        <v>561</v>
      </c>
      <c r="F165" s="246" t="s">
        <v>214</v>
      </c>
      <c r="G165" s="215">
        <v>323000</v>
      </c>
      <c r="H165" s="246" t="s">
        <v>5699</v>
      </c>
      <c r="I165" s="246"/>
      <c r="J165" s="246"/>
      <c r="K165" s="246"/>
      <c r="L165" s="609"/>
      <c r="M165" s="248"/>
      <c r="N165" s="248"/>
      <c r="O165" s="248">
        <v>114000</v>
      </c>
      <c r="P165" s="804"/>
      <c r="Q165" t="s">
        <v>542</v>
      </c>
    </row>
    <row r="166" spans="1:17" ht="15.75" x14ac:dyDescent="0.25">
      <c r="A166" s="298"/>
      <c r="B166" s="597" t="s">
        <v>7054</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7054</v>
      </c>
      <c r="C167" s="389" t="s">
        <v>1525</v>
      </c>
      <c r="D167" s="390" t="s">
        <v>7882</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8007</v>
      </c>
      <c r="Q167" t="s">
        <v>542</v>
      </c>
    </row>
    <row r="168" spans="1:17" ht="15.75" x14ac:dyDescent="0.25">
      <c r="A168" s="298"/>
      <c r="B168" s="597" t="s">
        <v>7054</v>
      </c>
      <c r="C168" s="572" t="s">
        <v>3305</v>
      </c>
      <c r="D168" s="492" t="s">
        <v>5655</v>
      </c>
      <c r="E168" s="246" t="s">
        <v>561</v>
      </c>
      <c r="F168" s="246" t="s">
        <v>214</v>
      </c>
      <c r="G168" s="215">
        <v>775000</v>
      </c>
      <c r="H168" s="246" t="s">
        <v>5700</v>
      </c>
      <c r="I168" s="246"/>
      <c r="J168" s="246"/>
      <c r="K168" s="246"/>
      <c r="L168" s="609"/>
      <c r="M168" s="248"/>
      <c r="N168" s="248"/>
      <c r="O168" s="248">
        <v>209000</v>
      </c>
      <c r="P168" s="804"/>
      <c r="Q168" t="s">
        <v>542</v>
      </c>
    </row>
    <row r="169" spans="1:17" ht="15.75" x14ac:dyDescent="0.25">
      <c r="A169" s="298"/>
      <c r="B169" s="597" t="s">
        <v>7054</v>
      </c>
      <c r="C169" s="572" t="s">
        <v>3305</v>
      </c>
      <c r="D169" s="492" t="s">
        <v>5397</v>
      </c>
      <c r="E169" s="246" t="s">
        <v>561</v>
      </c>
      <c r="F169" s="246" t="s">
        <v>214</v>
      </c>
      <c r="G169" s="215" t="s">
        <v>5678</v>
      </c>
      <c r="H169" s="246" t="s">
        <v>5679</v>
      </c>
      <c r="I169" s="246"/>
      <c r="J169" s="246"/>
      <c r="K169" s="246"/>
      <c r="L169" s="609"/>
      <c r="M169" s="248"/>
      <c r="N169" s="248"/>
      <c r="O169" s="248">
        <v>804000</v>
      </c>
      <c r="P169" s="804"/>
      <c r="Q169" t="s">
        <v>542</v>
      </c>
    </row>
    <row r="170" spans="1:17" ht="15.75" x14ac:dyDescent="0.25">
      <c r="A170" s="298"/>
      <c r="B170" s="540" t="s">
        <v>7054</v>
      </c>
      <c r="C170" s="389" t="s">
        <v>8354</v>
      </c>
      <c r="D170" s="390" t="s">
        <v>8923</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9113</v>
      </c>
      <c r="Q170" t="s">
        <v>542</v>
      </c>
    </row>
    <row r="171" spans="1:17" ht="15.75" x14ac:dyDescent="0.25">
      <c r="A171" s="298"/>
      <c r="B171" s="597" t="s">
        <v>7054</v>
      </c>
      <c r="C171" s="572" t="s">
        <v>3303</v>
      </c>
      <c r="D171" s="492">
        <v>52187849</v>
      </c>
      <c r="E171" s="246" t="s">
        <v>6360</v>
      </c>
      <c r="F171" s="246" t="s">
        <v>6361</v>
      </c>
      <c r="G171" s="215">
        <v>30000</v>
      </c>
      <c r="H171" s="246"/>
      <c r="I171" s="246"/>
      <c r="J171" s="246"/>
      <c r="K171" s="246"/>
      <c r="L171" s="609"/>
      <c r="M171" s="248"/>
      <c r="N171" s="248"/>
      <c r="O171" s="248">
        <v>30000</v>
      </c>
      <c r="P171" s="804"/>
      <c r="Q171" t="s">
        <v>542</v>
      </c>
    </row>
    <row r="172" spans="1:17" ht="15.75" x14ac:dyDescent="0.25">
      <c r="A172" s="298"/>
      <c r="B172" s="540" t="s">
        <v>7054</v>
      </c>
      <c r="C172" s="389" t="s">
        <v>6642</v>
      </c>
      <c r="D172" s="390" t="s">
        <v>8757</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7054</v>
      </c>
      <c r="C173" s="389" t="s">
        <v>6642</v>
      </c>
      <c r="D173" s="390" t="s">
        <v>7203</v>
      </c>
      <c r="E173" s="379" t="s">
        <v>7196</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7355</v>
      </c>
      <c r="Q173" t="s">
        <v>542</v>
      </c>
    </row>
    <row r="174" spans="1:17" ht="15.75" x14ac:dyDescent="0.25">
      <c r="A174" s="298"/>
      <c r="B174" s="540" t="s">
        <v>7054</v>
      </c>
      <c r="C174" s="389" t="s">
        <v>3961</v>
      </c>
      <c r="D174" s="390" t="s">
        <v>8942</v>
      </c>
      <c r="E174" s="379" t="s">
        <v>8943</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8944</v>
      </c>
      <c r="Q174" t="s">
        <v>542</v>
      </c>
    </row>
    <row r="175" spans="1:17" ht="15.75" x14ac:dyDescent="0.25">
      <c r="A175" s="298"/>
      <c r="B175" s="597" t="s">
        <v>7054</v>
      </c>
      <c r="C175" s="572" t="s">
        <v>3961</v>
      </c>
      <c r="D175" s="492" t="s">
        <v>4431</v>
      </c>
      <c r="E175" s="246" t="s">
        <v>561</v>
      </c>
      <c r="F175" s="246" t="s">
        <v>214</v>
      </c>
      <c r="G175" s="215">
        <v>1500000</v>
      </c>
      <c r="H175" s="246" t="s">
        <v>4474</v>
      </c>
      <c r="I175" s="246"/>
      <c r="J175" s="246"/>
      <c r="K175" s="246"/>
      <c r="L175" s="609"/>
      <c r="M175" s="248"/>
      <c r="N175" s="248"/>
      <c r="O175" s="248">
        <v>354000</v>
      </c>
      <c r="P175" s="804"/>
      <c r="Q175" t="s">
        <v>542</v>
      </c>
    </row>
    <row r="176" spans="1:17" ht="15.75" x14ac:dyDescent="0.25">
      <c r="A176" s="298"/>
      <c r="B176" s="597" t="s">
        <v>7054</v>
      </c>
      <c r="C176" s="572" t="s">
        <v>5759</v>
      </c>
      <c r="D176" s="492" t="s">
        <v>5758</v>
      </c>
      <c r="E176" s="246" t="s">
        <v>5349</v>
      </c>
      <c r="F176" s="246" t="s">
        <v>214</v>
      </c>
      <c r="G176" s="215">
        <v>1040000</v>
      </c>
      <c r="H176" s="246" t="s">
        <v>5811</v>
      </c>
      <c r="I176" s="246"/>
      <c r="J176" s="246"/>
      <c r="K176" s="246"/>
      <c r="L176" s="609"/>
      <c r="M176" s="248"/>
      <c r="N176" s="248"/>
      <c r="O176" s="248">
        <v>289000</v>
      </c>
      <c r="P176" s="804"/>
      <c r="Q176" t="s">
        <v>542</v>
      </c>
    </row>
    <row r="177" spans="1:17" ht="15.75" x14ac:dyDescent="0.25">
      <c r="A177" s="298"/>
      <c r="B177" s="597" t="s">
        <v>7054</v>
      </c>
      <c r="C177" s="573" t="s">
        <v>6638</v>
      </c>
      <c r="D177" s="573"/>
      <c r="E177" s="573"/>
      <c r="F177" s="573"/>
      <c r="G177" s="573"/>
      <c r="H177" s="573" t="s">
        <v>6638</v>
      </c>
      <c r="I177" s="573"/>
      <c r="J177" s="573"/>
      <c r="K177" s="573"/>
      <c r="L177" s="659"/>
      <c r="M177" s="660"/>
      <c r="N177" s="660"/>
      <c r="O177" s="660">
        <v>3000</v>
      </c>
      <c r="P177" s="805" t="s">
        <v>8947</v>
      </c>
      <c r="Q177" t="s">
        <v>542</v>
      </c>
    </row>
    <row r="178" spans="1:17" ht="15.75" x14ac:dyDescent="0.25">
      <c r="A178" s="298"/>
      <c r="B178" s="540" t="s">
        <v>7054</v>
      </c>
      <c r="C178" s="389" t="s">
        <v>7044</v>
      </c>
      <c r="D178" s="390">
        <v>5820713</v>
      </c>
      <c r="E178" s="379" t="s">
        <v>6354</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7047</v>
      </c>
      <c r="Q178" t="s">
        <v>542</v>
      </c>
    </row>
    <row r="179" spans="1:17" ht="15.75" x14ac:dyDescent="0.25">
      <c r="A179" s="298"/>
      <c r="B179" s="540" t="s">
        <v>7054</v>
      </c>
      <c r="C179" s="389" t="s">
        <v>1662</v>
      </c>
      <c r="D179" s="390" t="s">
        <v>8138</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7054</v>
      </c>
      <c r="C180" s="389" t="s">
        <v>6653</v>
      </c>
      <c r="D180" s="390" t="s">
        <v>9081</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7054</v>
      </c>
      <c r="C181" s="572" t="s">
        <v>6653</v>
      </c>
      <c r="D181" s="492" t="s">
        <v>6674</v>
      </c>
      <c r="E181" s="246" t="s">
        <v>561</v>
      </c>
      <c r="F181" s="246" t="s">
        <v>214</v>
      </c>
      <c r="G181" s="215">
        <v>1400000</v>
      </c>
      <c r="H181" s="246" t="s">
        <v>6692</v>
      </c>
      <c r="I181" s="246"/>
      <c r="J181" s="246"/>
      <c r="K181" s="246"/>
      <c r="L181" s="609"/>
      <c r="M181" s="248"/>
      <c r="N181" s="248"/>
      <c r="O181" s="248">
        <v>365000</v>
      </c>
      <c r="P181" s="804"/>
      <c r="Q181" t="s">
        <v>542</v>
      </c>
    </row>
    <row r="182" spans="1:17" ht="15.75" x14ac:dyDescent="0.25">
      <c r="A182" s="298"/>
      <c r="B182" s="597" t="s">
        <v>7054</v>
      </c>
      <c r="C182" s="572" t="s">
        <v>6653</v>
      </c>
      <c r="D182" s="492" t="s">
        <v>6675</v>
      </c>
      <c r="E182" s="246" t="s">
        <v>561</v>
      </c>
      <c r="F182" s="246" t="s">
        <v>214</v>
      </c>
      <c r="G182" s="215">
        <v>400000</v>
      </c>
      <c r="H182" s="246" t="s">
        <v>6702</v>
      </c>
      <c r="I182" s="246"/>
      <c r="J182" s="246"/>
      <c r="K182" s="246"/>
      <c r="L182" s="609"/>
      <c r="M182" s="248"/>
      <c r="N182" s="248"/>
      <c r="O182" s="248">
        <v>112000</v>
      </c>
      <c r="P182" s="804"/>
      <c r="Q182" t="s">
        <v>542</v>
      </c>
    </row>
    <row r="183" spans="1:17" ht="15.75" x14ac:dyDescent="0.25">
      <c r="A183" s="298"/>
      <c r="B183" s="597" t="s">
        <v>7054</v>
      </c>
      <c r="C183" s="246" t="s">
        <v>596</v>
      </c>
      <c r="D183" s="492" t="s">
        <v>4173</v>
      </c>
      <c r="E183" s="246" t="s">
        <v>561</v>
      </c>
      <c r="F183" s="246" t="s">
        <v>214</v>
      </c>
      <c r="G183" s="215" t="s">
        <v>4221</v>
      </c>
      <c r="H183" s="246" t="s">
        <v>4235</v>
      </c>
      <c r="I183" s="609"/>
      <c r="J183" s="609"/>
      <c r="K183" s="609"/>
      <c r="L183" s="609"/>
      <c r="M183" s="248"/>
      <c r="N183" s="248"/>
      <c r="O183" s="248">
        <v>403000</v>
      </c>
      <c r="P183" s="804"/>
      <c r="Q183" t="s">
        <v>542</v>
      </c>
    </row>
    <row r="184" spans="1:17" ht="15.75" x14ac:dyDescent="0.25">
      <c r="A184" s="298"/>
      <c r="B184" s="597" t="s">
        <v>7054</v>
      </c>
      <c r="C184" s="246" t="s">
        <v>3970</v>
      </c>
      <c r="D184" s="492" t="s">
        <v>4482</v>
      </c>
      <c r="E184" s="246" t="s">
        <v>4544</v>
      </c>
      <c r="F184" s="246" t="s">
        <v>427</v>
      </c>
      <c r="G184" s="215">
        <v>100000</v>
      </c>
      <c r="H184" s="246"/>
      <c r="I184" s="609"/>
      <c r="J184" s="609"/>
      <c r="K184" s="609"/>
      <c r="L184" s="609"/>
      <c r="M184" s="248"/>
      <c r="N184" s="248"/>
      <c r="O184" s="248">
        <v>100000</v>
      </c>
      <c r="P184" s="804"/>
      <c r="Q184" t="s">
        <v>542</v>
      </c>
    </row>
    <row r="185" spans="1:17" ht="15.75" x14ac:dyDescent="0.25">
      <c r="A185" s="298"/>
      <c r="B185" s="597" t="s">
        <v>7054</v>
      </c>
      <c r="C185" s="246" t="s">
        <v>3970</v>
      </c>
      <c r="D185" s="492" t="s">
        <v>4482</v>
      </c>
      <c r="E185" s="246" t="s">
        <v>4588</v>
      </c>
      <c r="F185" s="246"/>
      <c r="G185" s="215">
        <v>120000</v>
      </c>
      <c r="H185" s="246"/>
      <c r="I185" s="609"/>
      <c r="J185" s="609"/>
      <c r="K185" s="609"/>
      <c r="L185" s="609"/>
      <c r="M185" s="248"/>
      <c r="N185" s="248"/>
      <c r="O185" s="248">
        <v>120000</v>
      </c>
      <c r="P185" s="804"/>
      <c r="Q185" t="s">
        <v>542</v>
      </c>
    </row>
    <row r="186" spans="1:17" ht="15.75" x14ac:dyDescent="0.25">
      <c r="A186" s="298"/>
      <c r="B186" s="540" t="s">
        <v>7054</v>
      </c>
      <c r="C186" s="389" t="s">
        <v>6991</v>
      </c>
      <c r="D186" s="390" t="s">
        <v>8647</v>
      </c>
      <c r="E186" s="379" t="s">
        <v>8645</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7054</v>
      </c>
      <c r="C187" s="389" t="s">
        <v>6991</v>
      </c>
      <c r="D187" s="390" t="s">
        <v>8314</v>
      </c>
      <c r="E187" s="379" t="s">
        <v>8110</v>
      </c>
      <c r="F187" s="379" t="s">
        <v>8315</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8109</v>
      </c>
      <c r="Q187" t="s">
        <v>542</v>
      </c>
    </row>
    <row r="188" spans="1:17" ht="15.75" x14ac:dyDescent="0.25">
      <c r="A188" s="298"/>
      <c r="B188" s="540" t="s">
        <v>7054</v>
      </c>
      <c r="C188" s="389" t="s">
        <v>6173</v>
      </c>
      <c r="D188" s="390" t="s">
        <v>7470</v>
      </c>
      <c r="E188" s="379" t="s">
        <v>5658</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7190</v>
      </c>
      <c r="Q188" t="s">
        <v>542</v>
      </c>
    </row>
    <row r="189" spans="1:17" ht="15.75" x14ac:dyDescent="0.25">
      <c r="A189" s="298"/>
      <c r="B189" s="597" t="s">
        <v>7054</v>
      </c>
      <c r="C189" s="246" t="s">
        <v>6173</v>
      </c>
      <c r="D189" s="492" t="s">
        <v>6174</v>
      </c>
      <c r="E189" s="246" t="s">
        <v>6573</v>
      </c>
      <c r="F189" s="246" t="s">
        <v>559</v>
      </c>
      <c r="G189" s="215">
        <v>400000</v>
      </c>
      <c r="H189" s="246"/>
      <c r="I189" s="609"/>
      <c r="J189" s="609"/>
      <c r="K189" s="609"/>
      <c r="L189" s="609"/>
      <c r="M189" s="248"/>
      <c r="N189" s="248"/>
      <c r="O189" s="248">
        <v>400000</v>
      </c>
      <c r="P189" s="804"/>
      <c r="Q189" t="s">
        <v>542</v>
      </c>
    </row>
    <row r="190" spans="1:17" ht="15.75" x14ac:dyDescent="0.25">
      <c r="A190" s="298"/>
      <c r="B190" s="597" t="s">
        <v>7054</v>
      </c>
      <c r="C190" s="246" t="s">
        <v>6173</v>
      </c>
      <c r="D190" s="492" t="s">
        <v>6174</v>
      </c>
      <c r="E190" s="246" t="s">
        <v>5658</v>
      </c>
      <c r="F190" s="246" t="s">
        <v>559</v>
      </c>
      <c r="G190" s="215">
        <v>150000</v>
      </c>
      <c r="H190" s="246" t="s">
        <v>6402</v>
      </c>
      <c r="I190" s="609"/>
      <c r="J190" s="609"/>
      <c r="K190" s="609"/>
      <c r="L190" s="609"/>
      <c r="M190" s="248"/>
      <c r="N190" s="248"/>
      <c r="O190" s="248">
        <v>100000</v>
      </c>
      <c r="P190" s="804"/>
      <c r="Q190" t="s">
        <v>542</v>
      </c>
    </row>
    <row r="191" spans="1:17" ht="15.75" x14ac:dyDescent="0.25">
      <c r="A191" s="298"/>
      <c r="B191" s="540" t="s">
        <v>7054</v>
      </c>
      <c r="C191" s="389" t="s">
        <v>6649</v>
      </c>
      <c r="D191" s="390" t="s">
        <v>7160</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7054</v>
      </c>
      <c r="C192" s="389"/>
      <c r="D192" s="390" t="s">
        <v>8303</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7054</v>
      </c>
      <c r="C193" s="573"/>
      <c r="D193" s="573"/>
      <c r="E193" s="573"/>
      <c r="F193" s="573"/>
      <c r="G193" s="573"/>
      <c r="H193" s="573" t="s">
        <v>6747</v>
      </c>
      <c r="I193" s="659"/>
      <c r="J193" s="659"/>
      <c r="K193" s="659"/>
      <c r="L193" s="659"/>
      <c r="M193" s="248"/>
      <c r="N193" s="248"/>
      <c r="O193" s="248">
        <v>150000</v>
      </c>
      <c r="P193" s="805"/>
      <c r="Q193" t="s">
        <v>542</v>
      </c>
    </row>
    <row r="194" spans="1:17" ht="15.75" x14ac:dyDescent="0.25">
      <c r="A194" s="298"/>
      <c r="B194" s="597" t="s">
        <v>7054</v>
      </c>
      <c r="C194" s="573"/>
      <c r="D194" s="573"/>
      <c r="E194" s="573"/>
      <c r="F194" s="573"/>
      <c r="G194" s="573"/>
      <c r="H194" s="573" t="s">
        <v>6723</v>
      </c>
      <c r="I194" s="659"/>
      <c r="J194" s="659"/>
      <c r="K194" s="659"/>
      <c r="L194" s="659"/>
      <c r="M194" s="248"/>
      <c r="N194" s="248"/>
      <c r="O194" s="248">
        <v>109000</v>
      </c>
      <c r="P194" s="805"/>
      <c r="Q194" t="s">
        <v>542</v>
      </c>
    </row>
    <row r="195" spans="1:17" ht="15.75" x14ac:dyDescent="0.25">
      <c r="A195" s="298"/>
      <c r="B195" s="597" t="s">
        <v>7054</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7055</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7055</v>
      </c>
      <c r="C197" s="246"/>
      <c r="D197" s="492"/>
      <c r="E197" s="246"/>
      <c r="F197" s="246"/>
      <c r="G197" s="246"/>
      <c r="H197" s="246" t="s">
        <v>4220</v>
      </c>
      <c r="I197" s="609"/>
      <c r="J197" s="609"/>
      <c r="K197" s="609"/>
      <c r="L197" s="609"/>
      <c r="M197" s="248"/>
      <c r="N197" s="248"/>
      <c r="O197" s="248">
        <v>20000</v>
      </c>
      <c r="P197" s="804"/>
      <c r="Q197" t="s">
        <v>542</v>
      </c>
    </row>
    <row r="198" spans="1:17" ht="15.75" x14ac:dyDescent="0.25">
      <c r="A198" s="298"/>
      <c r="B198" s="597" t="s">
        <v>7055</v>
      </c>
      <c r="C198" s="246"/>
      <c r="D198" s="492"/>
      <c r="E198" s="246"/>
      <c r="F198" s="246"/>
      <c r="G198" s="246"/>
      <c r="H198" s="246" t="s">
        <v>4219</v>
      </c>
      <c r="I198" s="609"/>
      <c r="J198" s="609"/>
      <c r="K198" s="609"/>
      <c r="L198" s="609"/>
      <c r="M198" s="248"/>
      <c r="N198" s="248"/>
      <c r="O198" s="248">
        <v>100000</v>
      </c>
      <c r="P198" s="804"/>
      <c r="Q198" t="s">
        <v>542</v>
      </c>
    </row>
    <row r="199" spans="1:17" ht="15.75" x14ac:dyDescent="0.25">
      <c r="A199" s="298"/>
      <c r="B199" s="597" t="s">
        <v>7055</v>
      </c>
      <c r="C199" s="246"/>
      <c r="D199" s="492"/>
      <c r="E199" s="246"/>
      <c r="F199" s="246"/>
      <c r="G199" s="246"/>
      <c r="H199" s="246" t="s">
        <v>4176</v>
      </c>
      <c r="I199" s="609"/>
      <c r="J199" s="609"/>
      <c r="K199" s="609"/>
      <c r="L199" s="609"/>
      <c r="M199" s="248"/>
      <c r="N199" s="248"/>
      <c r="O199" s="248">
        <v>32000</v>
      </c>
      <c r="P199" s="804"/>
      <c r="Q199" t="s">
        <v>542</v>
      </c>
    </row>
    <row r="200" spans="1:17" ht="15.75" x14ac:dyDescent="0.25">
      <c r="A200" s="298"/>
      <c r="B200" s="597" t="s">
        <v>7055</v>
      </c>
      <c r="C200" s="246"/>
      <c r="D200" s="492"/>
      <c r="E200" s="246"/>
      <c r="F200" s="246"/>
      <c r="G200" s="246"/>
      <c r="H200" s="246" t="s">
        <v>5953</v>
      </c>
      <c r="I200" s="609"/>
      <c r="J200" s="609"/>
      <c r="K200" s="609"/>
      <c r="L200" s="609"/>
      <c r="M200" s="248"/>
      <c r="N200" s="248"/>
      <c r="O200" s="248">
        <v>100000</v>
      </c>
      <c r="P200" s="804"/>
      <c r="Q200" t="s">
        <v>542</v>
      </c>
    </row>
    <row r="201" spans="1:17" ht="15.75" x14ac:dyDescent="0.25">
      <c r="A201" s="298"/>
      <c r="B201" s="597" t="s">
        <v>7055</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7055</v>
      </c>
      <c r="C202" s="246"/>
      <c r="D202" s="492"/>
      <c r="E202" s="246"/>
      <c r="F202" s="246"/>
      <c r="G202" s="246"/>
      <c r="H202" s="246" t="s">
        <v>5431</v>
      </c>
      <c r="I202" s="609"/>
      <c r="J202" s="609"/>
      <c r="K202" s="609"/>
      <c r="L202" s="609"/>
      <c r="M202" s="248"/>
      <c r="N202" s="248"/>
      <c r="O202" s="248">
        <v>1008000</v>
      </c>
      <c r="P202" s="804"/>
      <c r="Q202" t="s">
        <v>542</v>
      </c>
    </row>
    <row r="203" spans="1:17" ht="15.75" x14ac:dyDescent="0.25">
      <c r="A203" s="298"/>
      <c r="B203" s="597" t="s">
        <v>7055</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7055</v>
      </c>
      <c r="C204" s="246"/>
      <c r="D204" s="492"/>
      <c r="E204" s="246"/>
      <c r="F204" s="246"/>
      <c r="G204" s="246"/>
      <c r="H204" s="246" t="s">
        <v>6744</v>
      </c>
      <c r="I204" s="609"/>
      <c r="J204" s="609"/>
      <c r="K204" s="609"/>
      <c r="L204" s="609"/>
      <c r="M204" s="248"/>
      <c r="N204" s="248"/>
      <c r="O204" s="248">
        <v>1075000</v>
      </c>
      <c r="P204" s="804"/>
      <c r="Q204" t="s">
        <v>542</v>
      </c>
    </row>
    <row r="205" spans="1:17" ht="15.75" x14ac:dyDescent="0.25">
      <c r="A205" s="298"/>
      <c r="B205" s="597" t="s">
        <v>516</v>
      </c>
      <c r="C205" s="572" t="s">
        <v>4268</v>
      </c>
      <c r="D205" s="598"/>
      <c r="E205" s="571"/>
      <c r="F205" s="571"/>
      <c r="G205" s="407"/>
      <c r="H205" s="571" t="s">
        <v>6903</v>
      </c>
      <c r="I205" s="599"/>
      <c r="J205" s="599"/>
      <c r="K205" s="599"/>
      <c r="L205" s="599"/>
      <c r="M205" s="600"/>
      <c r="N205" s="600"/>
      <c r="O205" s="600"/>
      <c r="P205" s="1010"/>
      <c r="Q205" t="s">
        <v>542</v>
      </c>
    </row>
    <row r="206" spans="1:17" ht="15.75" x14ac:dyDescent="0.25">
      <c r="A206" s="298"/>
      <c r="B206" s="947" t="s">
        <v>6723</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8693</v>
      </c>
      <c r="Q206" t="s">
        <v>542</v>
      </c>
    </row>
    <row r="207" spans="1:17" ht="15.75" x14ac:dyDescent="0.25">
      <c r="A207" s="298"/>
      <c r="B207" s="947" t="s">
        <v>6723</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7977</v>
      </c>
      <c r="Q207" t="s">
        <v>542</v>
      </c>
    </row>
    <row r="208" spans="1:17" ht="15.75" x14ac:dyDescent="0.25">
      <c r="A208" s="298"/>
      <c r="B208" s="947" t="s">
        <v>6723</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8135</v>
      </c>
      <c r="Q208" t="s">
        <v>542</v>
      </c>
    </row>
    <row r="209" spans="1:17" ht="15.75" x14ac:dyDescent="0.25">
      <c r="A209" s="298"/>
      <c r="B209" s="947" t="s">
        <v>6723</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8821</v>
      </c>
      <c r="Q209" t="s">
        <v>542</v>
      </c>
    </row>
    <row r="210" spans="1:17" ht="15.75" x14ac:dyDescent="0.25">
      <c r="A210" s="298"/>
      <c r="B210" s="947" t="s">
        <v>6723</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8820</v>
      </c>
      <c r="Q210" t="s">
        <v>542</v>
      </c>
    </row>
    <row r="211" spans="1:17" ht="15.75" x14ac:dyDescent="0.25">
      <c r="A211" s="298"/>
      <c r="B211" s="947" t="s">
        <v>6723</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6723</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6723</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6723</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6723</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6723</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6723</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955" priority="539">
      <formula>$B13="PENDIENTE"</formula>
    </cfRule>
    <cfRule type="expression" dxfId="954" priority="540">
      <formula>$B13="REEMBOLSO"</formula>
    </cfRule>
    <cfRule type="expression" dxfId="953" priority="541">
      <formula>$B13="TRASLADO"</formula>
    </cfRule>
    <cfRule type="expression" dxfId="952" priority="542">
      <formula>$B13="PROCESO"</formula>
    </cfRule>
    <cfRule type="expression" dxfId="951" priority="543">
      <formula>$B13="DEBE"</formula>
    </cfRule>
    <cfRule type="expression" dxfId="950" priority="544">
      <formula>$B13="TERMINADO"</formula>
    </cfRule>
    <cfRule type="expression" dxfId="949" priority="545">
      <formula>$B13="EJECUCION"</formula>
    </cfRule>
  </conditionalFormatting>
  <conditionalFormatting sqref="A1:A2">
    <cfRule type="expression" dxfId="948" priority="538">
      <formula>$S14+$S13=0</formula>
    </cfRule>
  </conditionalFormatting>
  <conditionalFormatting sqref="B331:P341 B329:N330 P329:P330 B13:P328">
    <cfRule type="expression" dxfId="947" priority="505">
      <formula>$B13="AHORRADO"</formula>
    </cfRule>
    <cfRule type="expression" dxfId="946" priority="506">
      <formula>$B13="ABANDONO"</formula>
    </cfRule>
    <cfRule type="expression" dxfId="945" priority="509">
      <formula>$B13="PENDIENTE"</formula>
    </cfRule>
    <cfRule type="expression" dxfId="944" priority="510">
      <formula>$B13="REEMBOLSO"</formula>
    </cfRule>
    <cfRule type="expression" dxfId="943" priority="511">
      <formula>$B13="TRASLADO"</formula>
    </cfRule>
    <cfRule type="expression" dxfId="942" priority="512">
      <formula>$B13="PROCESO"</formula>
    </cfRule>
    <cfRule type="expression" dxfId="941" priority="513">
      <formula>$B13="DEBE"</formula>
    </cfRule>
    <cfRule type="expression" dxfId="940" priority="514">
      <formula>$B13="TERMINADO"</formula>
    </cfRule>
    <cfRule type="expression" dxfId="939" priority="515">
      <formula>$B13="EJECUCION"</formula>
    </cfRule>
    <cfRule type="expression" dxfId="938" priority="516">
      <formula>$B13="PENDIENTE"</formula>
    </cfRule>
    <cfRule type="expression" dxfId="937" priority="517">
      <formula>$B13="REEMBOLSO"</formula>
    </cfRule>
    <cfRule type="expression" dxfId="936" priority="518">
      <formula>$B13="TRASLADO"</formula>
    </cfRule>
    <cfRule type="expression" dxfId="935" priority="519">
      <formula>$B13="PROCESO"</formula>
    </cfRule>
    <cfRule type="expression" dxfId="934" priority="520">
      <formula>$B13="DEBE"</formula>
    </cfRule>
    <cfRule type="expression" dxfId="933" priority="521">
      <formula>$B13="TERMINADO"</formula>
    </cfRule>
    <cfRule type="expression" dxfId="932" priority="522">
      <formula>$B13="EJECUCION"</formula>
    </cfRule>
    <cfRule type="expression" dxfId="931" priority="523">
      <formula>$B13="ARCHIVADO"</formula>
    </cfRule>
  </conditionalFormatting>
  <conditionalFormatting sqref="R96">
    <cfRule type="expression" dxfId="930" priority="978">
      <formula>$B545="PENDIENTE"</formula>
    </cfRule>
    <cfRule type="expression" dxfId="929" priority="979">
      <formula>$B545="REEMBOLSO"</formula>
    </cfRule>
    <cfRule type="expression" dxfId="928" priority="980">
      <formula>$B545="TRASLADO"</formula>
    </cfRule>
    <cfRule type="expression" dxfId="927" priority="981">
      <formula>$B545="PROCESO"</formula>
    </cfRule>
    <cfRule type="expression" dxfId="926" priority="982">
      <formula>$B545="DEBE"</formula>
    </cfRule>
    <cfRule type="expression" dxfId="925" priority="983">
      <formula>$B545="TERMINADO"</formula>
    </cfRule>
    <cfRule type="expression" dxfId="924" priority="984">
      <formula>$B545="EJECUCION"</formula>
    </cfRule>
  </conditionalFormatting>
  <conditionalFormatting sqref="O244:O282 O294:O328 O331:O347 O349:O526 O239">
    <cfRule type="expression" dxfId="923" priority="992">
      <formula>$B547="PENDIENTE"</formula>
    </cfRule>
    <cfRule type="expression" dxfId="922" priority="993">
      <formula>$B547="REEMBOLSO"</formula>
    </cfRule>
    <cfRule type="expression" dxfId="921" priority="994">
      <formula>$B547="TRASLADO"</formula>
    </cfRule>
    <cfRule type="expression" dxfId="920" priority="995">
      <formula>$B547="PROCESO"</formula>
    </cfRule>
    <cfRule type="expression" dxfId="919" priority="996">
      <formula>$B547="DEBE"</formula>
    </cfRule>
    <cfRule type="expression" dxfId="918" priority="997">
      <formula>$B547="TERMINADO"</formula>
    </cfRule>
    <cfRule type="expression" dxfId="917" priority="998">
      <formula>$B547="EJECUCION"</formula>
    </cfRule>
  </conditionalFormatting>
  <conditionalFormatting sqref="O241:O243">
    <cfRule type="expression" dxfId="916" priority="1040">
      <formula>$B548="PENDIENTE"</formula>
    </cfRule>
    <cfRule type="expression" dxfId="915" priority="1041">
      <formula>$B548="REEMBOLSO"</formula>
    </cfRule>
    <cfRule type="expression" dxfId="914" priority="1042">
      <formula>$B548="TRASLADO"</formula>
    </cfRule>
    <cfRule type="expression" dxfId="913" priority="1043">
      <formula>$B548="PROCESO"</formula>
    </cfRule>
    <cfRule type="expression" dxfId="912" priority="1044">
      <formula>$B548="DEBE"</formula>
    </cfRule>
    <cfRule type="expression" dxfId="911" priority="1045">
      <formula>$B548="TERMINADO"</formula>
    </cfRule>
    <cfRule type="expression" dxfId="910" priority="1046">
      <formula>$B548="EJECUCION"</formula>
    </cfRule>
  </conditionalFormatting>
  <conditionalFormatting sqref="O240">
    <cfRule type="expression" dxfId="909" priority="1317">
      <formula>$B546="PENDIENTE"</formula>
    </cfRule>
    <cfRule type="expression" dxfId="908" priority="1318">
      <formula>$B546="REEMBOLSO"</formula>
    </cfRule>
    <cfRule type="expression" dxfId="907" priority="1319">
      <formula>$B546="TRASLADO"</formula>
    </cfRule>
    <cfRule type="expression" dxfId="906" priority="1320">
      <formula>$B546="PROCESO"</formula>
    </cfRule>
    <cfRule type="expression" dxfId="905" priority="1321">
      <formula>$B546="DEBE"</formula>
    </cfRule>
    <cfRule type="expression" dxfId="904" priority="1322">
      <formula>$B546="TERMINADO"</formula>
    </cfRule>
    <cfRule type="expression" dxfId="903" priority="1323">
      <formula>$B546="EJECUCION"</formula>
    </cfRule>
  </conditionalFormatting>
  <conditionalFormatting sqref="O215:O218">
    <cfRule type="expression" dxfId="902" priority="1358">
      <formula>$B544="PENDIENTE"</formula>
    </cfRule>
    <cfRule type="expression" dxfId="901" priority="1359">
      <formula>$B544="REEMBOLSO"</formula>
    </cfRule>
    <cfRule type="expression" dxfId="900" priority="1360">
      <formula>$B544="TRASLADO"</formula>
    </cfRule>
    <cfRule type="expression" dxfId="899" priority="1361">
      <formula>$B544="PROCESO"</formula>
    </cfRule>
    <cfRule type="expression" dxfId="898" priority="1362">
      <formula>$B544="DEBE"</formula>
    </cfRule>
    <cfRule type="expression" dxfId="897" priority="1363">
      <formula>$B544="TERMINADO"</formula>
    </cfRule>
    <cfRule type="expression" dxfId="896" priority="1364">
      <formula>$B544="EJECUCION"</formula>
    </cfRule>
  </conditionalFormatting>
  <conditionalFormatting sqref="B348:P348">
    <cfRule type="expression" dxfId="895" priority="87">
      <formula>$B348="PENDIENTE"</formula>
    </cfRule>
    <cfRule type="expression" dxfId="894" priority="88">
      <formula>$B348="REEMBOLSO"</formula>
    </cfRule>
    <cfRule type="expression" dxfId="893" priority="89">
      <formula>$B348="TRASLADO"</formula>
    </cfRule>
    <cfRule type="expression" dxfId="892" priority="90">
      <formula>$B348="PROCESO"</formula>
    </cfRule>
    <cfRule type="expression" dxfId="891" priority="91">
      <formula>$B348="DEBE"</formula>
    </cfRule>
    <cfRule type="expression" dxfId="890" priority="92">
      <formula>$B348="TERMINADO"</formula>
    </cfRule>
    <cfRule type="expression" dxfId="889" priority="93">
      <formula>$B348="EJECUCION"</formula>
    </cfRule>
  </conditionalFormatting>
  <conditionalFormatting sqref="B348:P348">
    <cfRule type="expression" dxfId="888" priority="70">
      <formula>$B348="AHORRADO"</formula>
    </cfRule>
    <cfRule type="expression" dxfId="887" priority="71">
      <formula>$B348="ABANDONO"</formula>
    </cfRule>
    <cfRule type="expression" dxfId="886" priority="72">
      <formula>$B348="PENDIENTE"</formula>
    </cfRule>
    <cfRule type="expression" dxfId="885" priority="73">
      <formula>$B348="REEMBOLSO"</formula>
    </cfRule>
    <cfRule type="expression" dxfId="884" priority="74">
      <formula>$B348="TRASLADO"</formula>
    </cfRule>
    <cfRule type="expression" dxfId="883" priority="75">
      <formula>$B348="PROCESO"</formula>
    </cfRule>
    <cfRule type="expression" dxfId="882" priority="76">
      <formula>$B348="DEBE"</formula>
    </cfRule>
    <cfRule type="expression" dxfId="881" priority="77">
      <formula>$B348="TERMINADO"</formula>
    </cfRule>
    <cfRule type="expression" dxfId="880" priority="78">
      <formula>$B348="EJECUCION"</formula>
    </cfRule>
    <cfRule type="expression" dxfId="879" priority="79">
      <formula>$B348="PENDIENTE"</formula>
    </cfRule>
    <cfRule type="expression" dxfId="878" priority="80">
      <formula>$B348="REEMBOLSO"</formula>
    </cfRule>
    <cfRule type="expression" dxfId="877" priority="81">
      <formula>$B348="TRASLADO"</formula>
    </cfRule>
    <cfRule type="expression" dxfId="876" priority="82">
      <formula>$B348="PROCESO"</formula>
    </cfRule>
    <cfRule type="expression" dxfId="875" priority="83">
      <formula>$B348="DEBE"</formula>
    </cfRule>
    <cfRule type="expression" dxfId="874" priority="84">
      <formula>$B348="TERMINADO"</formula>
    </cfRule>
    <cfRule type="expression" dxfId="873" priority="85">
      <formula>$B348="EJECUCION"</formula>
    </cfRule>
    <cfRule type="expression" dxfId="872" priority="86">
      <formula>$B348="ARCHIVADO"</formula>
    </cfRule>
  </conditionalFormatting>
  <conditionalFormatting sqref="B216:O216">
    <cfRule type="expression" dxfId="871" priority="39">
      <formula>$B216="PENDIENTE"</formula>
    </cfRule>
    <cfRule type="expression" dxfId="870" priority="40">
      <formula>$B216="REEMBOLSO"</formula>
    </cfRule>
    <cfRule type="expression" dxfId="869" priority="41">
      <formula>$B216="TRASLADO"</formula>
    </cfRule>
    <cfRule type="expression" dxfId="868" priority="42">
      <formula>$B216="PROCESO"</formula>
    </cfRule>
    <cfRule type="expression" dxfId="867" priority="43">
      <formula>$B216="DEBE"</formula>
    </cfRule>
    <cfRule type="expression" dxfId="866" priority="44">
      <formula>$B216="TERMINADO"</formula>
    </cfRule>
    <cfRule type="expression" dxfId="865" priority="45">
      <formula>$B216="EJECUCION"</formula>
    </cfRule>
  </conditionalFormatting>
  <conditionalFormatting sqref="O214:O215">
    <cfRule type="expression" dxfId="864" priority="1406">
      <formula>$B547="PENDIENTE"</formula>
    </cfRule>
    <cfRule type="expression" dxfId="863" priority="1407">
      <formula>$B547="REEMBOLSO"</formula>
    </cfRule>
    <cfRule type="expression" dxfId="862" priority="1408">
      <formula>$B547="TRASLADO"</formula>
    </cfRule>
    <cfRule type="expression" dxfId="861" priority="1409">
      <formula>$B547="PROCESO"</formula>
    </cfRule>
    <cfRule type="expression" dxfId="860" priority="1410">
      <formula>$B547="DEBE"</formula>
    </cfRule>
    <cfRule type="expression" dxfId="859" priority="1411">
      <formula>$B547="TERMINADO"</formula>
    </cfRule>
    <cfRule type="expression" dxfId="858" priority="1412">
      <formula>$B547="EJECUCION"</formula>
    </cfRule>
  </conditionalFormatting>
  <conditionalFormatting sqref="O211:O213">
    <cfRule type="expression" dxfId="857" priority="1454">
      <formula>$B543="PENDIENTE"</formula>
    </cfRule>
    <cfRule type="expression" dxfId="856" priority="1455">
      <formula>$B543="REEMBOLSO"</formula>
    </cfRule>
    <cfRule type="expression" dxfId="855" priority="1456">
      <formula>$B543="TRASLADO"</formula>
    </cfRule>
    <cfRule type="expression" dxfId="854" priority="1457">
      <formula>$B543="PROCESO"</formula>
    </cfRule>
    <cfRule type="expression" dxfId="853" priority="1458">
      <formula>$B543="DEBE"</formula>
    </cfRule>
    <cfRule type="expression" dxfId="852" priority="1459">
      <formula>$B543="TERMINADO"</formula>
    </cfRule>
    <cfRule type="expression" dxfId="851" priority="1460">
      <formula>$B543="EJECUCION"</formula>
    </cfRule>
  </conditionalFormatting>
  <conditionalFormatting sqref="I215:O215">
    <cfRule type="expression" dxfId="850" priority="8">
      <formula>$B215="PENDIENTE"</formula>
    </cfRule>
    <cfRule type="expression" dxfId="849" priority="9">
      <formula>$B215="REEMBOLSO"</formula>
    </cfRule>
    <cfRule type="expression" dxfId="848" priority="10">
      <formula>$B215="TRASLADO"</formula>
    </cfRule>
    <cfRule type="expression" dxfId="847" priority="11">
      <formula>$B215="PROCESO"</formula>
    </cfRule>
    <cfRule type="expression" dxfId="846" priority="12">
      <formula>$B215="DEBE"</formula>
    </cfRule>
    <cfRule type="expression" dxfId="845" priority="13">
      <formula>$B215="TERMINADO"</formula>
    </cfRule>
    <cfRule type="expression" dxfId="844" priority="14">
      <formula>$B215="EJECUCION"</formula>
    </cfRule>
  </conditionalFormatting>
  <conditionalFormatting sqref="B217:O217">
    <cfRule type="expression" dxfId="843" priority="1">
      <formula>$B217="PENDIENTE"</formula>
    </cfRule>
    <cfRule type="expression" dxfId="842" priority="2">
      <formula>$B217="REEMBOLSO"</formula>
    </cfRule>
    <cfRule type="expression" dxfId="841" priority="3">
      <formula>$B217="TRASLADO"</formula>
    </cfRule>
    <cfRule type="expression" dxfId="840" priority="4">
      <formula>$B217="PROCESO"</formula>
    </cfRule>
    <cfRule type="expression" dxfId="839" priority="5">
      <formula>$B217="DEBE"</formula>
    </cfRule>
    <cfRule type="expression" dxfId="838" priority="6">
      <formula>$B217="TERMINADO"</formula>
    </cfRule>
    <cfRule type="expression" dxfId="837" priority="7">
      <formula>$B217="EJECUCION"</formula>
    </cfRule>
  </conditionalFormatting>
  <conditionalFormatting sqref="O221">
    <cfRule type="expression" dxfId="836" priority="1495">
      <formula>$B546="PENDIENTE"</formula>
    </cfRule>
    <cfRule type="expression" dxfId="835" priority="1496">
      <formula>$B546="REEMBOLSO"</formula>
    </cfRule>
    <cfRule type="expression" dxfId="834" priority="1497">
      <formula>$B546="TRASLADO"</formula>
    </cfRule>
    <cfRule type="expression" dxfId="833" priority="1498">
      <formula>$B546="PROCESO"</formula>
    </cfRule>
    <cfRule type="expression" dxfId="832" priority="1499">
      <formula>$B546="DEBE"</formula>
    </cfRule>
    <cfRule type="expression" dxfId="831" priority="1500">
      <formula>$B546="TERMINADO"</formula>
    </cfRule>
    <cfRule type="expression" dxfId="830" priority="1501">
      <formula>$B546="EJECUCION"</formula>
    </cfRule>
  </conditionalFormatting>
  <conditionalFormatting sqref="O219:O220">
    <cfRule type="expression" dxfId="829" priority="1536">
      <formula>$B545="PENDIENTE"</formula>
    </cfRule>
    <cfRule type="expression" dxfId="828" priority="1537">
      <formula>$B545="REEMBOLSO"</formula>
    </cfRule>
    <cfRule type="expression" dxfId="827" priority="1538">
      <formula>$B545="TRASLADO"</formula>
    </cfRule>
    <cfRule type="expression" dxfId="826" priority="1539">
      <formula>$B545="PROCESO"</formula>
    </cfRule>
    <cfRule type="expression" dxfId="825" priority="1540">
      <formula>$B545="DEBE"</formula>
    </cfRule>
    <cfRule type="expression" dxfId="824" priority="1541">
      <formula>$B545="TERMINADO"</formula>
    </cfRule>
    <cfRule type="expression" dxfId="823" priority="1542">
      <formula>$B545="EJECUCION"</formula>
    </cfRule>
  </conditionalFormatting>
  <conditionalFormatting sqref="O222">
    <cfRule type="expression" dxfId="822" priority="1577">
      <formula>$B546="PENDIENTE"</formula>
    </cfRule>
    <cfRule type="expression" dxfId="821" priority="1578">
      <formula>$B546="REEMBOLSO"</formula>
    </cfRule>
    <cfRule type="expression" dxfId="820" priority="1579">
      <formula>$B546="TRASLADO"</formula>
    </cfRule>
    <cfRule type="expression" dxfId="819" priority="1580">
      <formula>$B546="PROCESO"</formula>
    </cfRule>
    <cfRule type="expression" dxfId="818" priority="1581">
      <formula>$B546="DEBE"</formula>
    </cfRule>
    <cfRule type="expression" dxfId="817" priority="1582">
      <formula>$B546="TERMINADO"</formula>
    </cfRule>
    <cfRule type="expression" dxfId="816" priority="1583">
      <formula>$B546="EJECUCION"</formula>
    </cfRule>
  </conditionalFormatting>
  <conditionalFormatting sqref="O238">
    <cfRule type="expression" dxfId="815" priority="1618">
      <formula>$B547="PENDIENTE"</formula>
    </cfRule>
    <cfRule type="expression" dxfId="814" priority="1619">
      <formula>$B547="REEMBOLSO"</formula>
    </cfRule>
    <cfRule type="expression" dxfId="813" priority="1620">
      <formula>$B547="TRASLADO"</formula>
    </cfRule>
    <cfRule type="expression" dxfId="812" priority="1621">
      <formula>$B547="PROCESO"</formula>
    </cfRule>
    <cfRule type="expression" dxfId="811" priority="1622">
      <formula>$B547="DEBE"</formula>
    </cfRule>
    <cfRule type="expression" dxfId="810" priority="1623">
      <formula>$B547="TERMINADO"</formula>
    </cfRule>
    <cfRule type="expression" dxfId="809" priority="1624">
      <formula>$B547="EJECUCION"</formula>
    </cfRule>
  </conditionalFormatting>
  <conditionalFormatting sqref="O237">
    <cfRule type="expression" dxfId="808" priority="1659">
      <formula>$B547="PENDIENTE"</formula>
    </cfRule>
    <cfRule type="expression" dxfId="807" priority="1660">
      <formula>$B547="REEMBOLSO"</formula>
    </cfRule>
    <cfRule type="expression" dxfId="806" priority="1661">
      <formula>$B547="TRASLADO"</formula>
    </cfRule>
    <cfRule type="expression" dxfId="805" priority="1662">
      <formula>$B547="PROCESO"</formula>
    </cfRule>
    <cfRule type="expression" dxfId="804" priority="1663">
      <formula>$B547="DEBE"</formula>
    </cfRule>
    <cfRule type="expression" dxfId="803" priority="1664">
      <formula>$B547="TERMINADO"</formula>
    </cfRule>
    <cfRule type="expression" dxfId="802" priority="1665">
      <formula>$B547="EJECUCION"</formula>
    </cfRule>
  </conditionalFormatting>
  <conditionalFormatting sqref="O236">
    <cfRule type="expression" dxfId="801" priority="1700">
      <formula>$B547="PENDIENTE"</formula>
    </cfRule>
    <cfRule type="expression" dxfId="800" priority="1701">
      <formula>$B547="REEMBOLSO"</formula>
    </cfRule>
    <cfRule type="expression" dxfId="799" priority="1702">
      <formula>$B547="TRASLADO"</formula>
    </cfRule>
    <cfRule type="expression" dxfId="798" priority="1703">
      <formula>$B547="PROCESO"</formula>
    </cfRule>
    <cfRule type="expression" dxfId="797" priority="1704">
      <formula>$B547="DEBE"</formula>
    </cfRule>
    <cfRule type="expression" dxfId="796" priority="1705">
      <formula>$B547="TERMINADO"</formula>
    </cfRule>
    <cfRule type="expression" dxfId="795" priority="1706">
      <formula>$B547="EJECUCION"</formula>
    </cfRule>
  </conditionalFormatting>
  <conditionalFormatting sqref="O235">
    <cfRule type="expression" dxfId="794" priority="1741">
      <formula>$B547="PENDIENTE"</formula>
    </cfRule>
    <cfRule type="expression" dxfId="793" priority="1742">
      <formula>$B547="REEMBOLSO"</formula>
    </cfRule>
    <cfRule type="expression" dxfId="792" priority="1743">
      <formula>$B547="TRASLADO"</formula>
    </cfRule>
    <cfRule type="expression" dxfId="791" priority="1744">
      <formula>$B547="PROCESO"</formula>
    </cfRule>
    <cfRule type="expression" dxfId="790" priority="1745">
      <formula>$B547="DEBE"</formula>
    </cfRule>
    <cfRule type="expression" dxfId="789" priority="1746">
      <formula>$B547="TERMINADO"</formula>
    </cfRule>
    <cfRule type="expression" dxfId="788" priority="1747">
      <formula>$B547="EJECUCION"</formula>
    </cfRule>
  </conditionalFormatting>
  <conditionalFormatting sqref="O234">
    <cfRule type="expression" dxfId="787" priority="1782">
      <formula>$B547="PENDIENTE"</formula>
    </cfRule>
    <cfRule type="expression" dxfId="786" priority="1783">
      <formula>$B547="REEMBOLSO"</formula>
    </cfRule>
    <cfRule type="expression" dxfId="785" priority="1784">
      <formula>$B547="TRASLADO"</formula>
    </cfRule>
    <cfRule type="expression" dxfId="784" priority="1785">
      <formula>$B547="PROCESO"</formula>
    </cfRule>
    <cfRule type="expression" dxfId="783" priority="1786">
      <formula>$B547="DEBE"</formula>
    </cfRule>
    <cfRule type="expression" dxfId="782" priority="1787">
      <formula>$B547="TERMINADO"</formula>
    </cfRule>
    <cfRule type="expression" dxfId="781" priority="1788">
      <formula>$B547="EJECUCION"</formula>
    </cfRule>
  </conditionalFormatting>
  <conditionalFormatting sqref="O233">
    <cfRule type="expression" dxfId="780" priority="1823">
      <formula>$B547="PENDIENTE"</formula>
    </cfRule>
    <cfRule type="expression" dxfId="779" priority="1824">
      <formula>$B547="REEMBOLSO"</formula>
    </cfRule>
    <cfRule type="expression" dxfId="778" priority="1825">
      <formula>$B547="TRASLADO"</formula>
    </cfRule>
    <cfRule type="expression" dxfId="777" priority="1826">
      <formula>$B547="PROCESO"</formula>
    </cfRule>
    <cfRule type="expression" dxfId="776" priority="1827">
      <formula>$B547="DEBE"</formula>
    </cfRule>
    <cfRule type="expression" dxfId="775" priority="1828">
      <formula>$B547="TERMINADO"</formula>
    </cfRule>
    <cfRule type="expression" dxfId="774" priority="1829">
      <formula>$B547="EJECUCION"</formula>
    </cfRule>
  </conditionalFormatting>
  <conditionalFormatting sqref="O232">
    <cfRule type="expression" dxfId="773" priority="1864">
      <formula>$B547="PENDIENTE"</formula>
    </cfRule>
    <cfRule type="expression" dxfId="772" priority="1865">
      <formula>$B547="REEMBOLSO"</formula>
    </cfRule>
    <cfRule type="expression" dxfId="771" priority="1866">
      <formula>$B547="TRASLADO"</formula>
    </cfRule>
    <cfRule type="expression" dxfId="770" priority="1867">
      <formula>$B547="PROCESO"</formula>
    </cfRule>
    <cfRule type="expression" dxfId="769" priority="1868">
      <formula>$B547="DEBE"</formula>
    </cfRule>
    <cfRule type="expression" dxfId="768" priority="1869">
      <formula>$B547="TERMINADO"</formula>
    </cfRule>
    <cfRule type="expression" dxfId="767" priority="1870">
      <formula>$B547="EJECUCION"</formula>
    </cfRule>
  </conditionalFormatting>
  <conditionalFormatting sqref="O231">
    <cfRule type="expression" dxfId="766" priority="1905">
      <formula>$B547="PENDIENTE"</formula>
    </cfRule>
    <cfRule type="expression" dxfId="765" priority="1906">
      <formula>$B547="REEMBOLSO"</formula>
    </cfRule>
    <cfRule type="expression" dxfId="764" priority="1907">
      <formula>$B547="TRASLADO"</formula>
    </cfRule>
    <cfRule type="expression" dxfId="763" priority="1908">
      <formula>$B547="PROCESO"</formula>
    </cfRule>
    <cfRule type="expression" dxfId="762" priority="1909">
      <formula>$B547="DEBE"</formula>
    </cfRule>
    <cfRule type="expression" dxfId="761" priority="1910">
      <formula>$B547="TERMINADO"</formula>
    </cfRule>
    <cfRule type="expression" dxfId="760" priority="1911">
      <formula>$B547="EJECUCION"</formula>
    </cfRule>
  </conditionalFormatting>
  <conditionalFormatting sqref="O230">
    <cfRule type="expression" dxfId="759" priority="1946">
      <formula>$B547="PENDIENTE"</formula>
    </cfRule>
    <cfRule type="expression" dxfId="758" priority="1947">
      <formula>$B547="REEMBOLSO"</formula>
    </cfRule>
    <cfRule type="expression" dxfId="757" priority="1948">
      <formula>$B547="TRASLADO"</formula>
    </cfRule>
    <cfRule type="expression" dxfId="756" priority="1949">
      <formula>$B547="PROCESO"</formula>
    </cfRule>
    <cfRule type="expression" dxfId="755" priority="1950">
      <formula>$B547="DEBE"</formula>
    </cfRule>
    <cfRule type="expression" dxfId="754" priority="1951">
      <formula>$B547="TERMINADO"</formula>
    </cfRule>
    <cfRule type="expression" dxfId="753" priority="1952">
      <formula>$B547="EJECUCION"</formula>
    </cfRule>
  </conditionalFormatting>
  <conditionalFormatting sqref="O229">
    <cfRule type="expression" dxfId="752" priority="1987">
      <formula>$B547="PENDIENTE"</formula>
    </cfRule>
    <cfRule type="expression" dxfId="751" priority="1988">
      <formula>$B547="REEMBOLSO"</formula>
    </cfRule>
    <cfRule type="expression" dxfId="750" priority="1989">
      <formula>$B547="TRASLADO"</formula>
    </cfRule>
    <cfRule type="expression" dxfId="749" priority="1990">
      <formula>$B547="PROCESO"</formula>
    </cfRule>
    <cfRule type="expression" dxfId="748" priority="1991">
      <formula>$B547="DEBE"</formula>
    </cfRule>
    <cfRule type="expression" dxfId="747" priority="1992">
      <formula>$B547="TERMINADO"</formula>
    </cfRule>
    <cfRule type="expression" dxfId="746" priority="1993">
      <formula>$B547="EJECUCION"</formula>
    </cfRule>
  </conditionalFormatting>
  <conditionalFormatting sqref="O228">
    <cfRule type="expression" dxfId="745" priority="2028">
      <formula>$B547="PENDIENTE"</formula>
    </cfRule>
    <cfRule type="expression" dxfId="744" priority="2029">
      <formula>$B547="REEMBOLSO"</formula>
    </cfRule>
    <cfRule type="expression" dxfId="743" priority="2030">
      <formula>$B547="TRASLADO"</formula>
    </cfRule>
    <cfRule type="expression" dxfId="742" priority="2031">
      <formula>$B547="PROCESO"</formula>
    </cfRule>
    <cfRule type="expression" dxfId="741" priority="2032">
      <formula>$B547="DEBE"</formula>
    </cfRule>
    <cfRule type="expression" dxfId="740" priority="2033">
      <formula>$B547="TERMINADO"</formula>
    </cfRule>
    <cfRule type="expression" dxfId="739" priority="2034">
      <formula>$B547="EJECUCION"</formula>
    </cfRule>
  </conditionalFormatting>
  <conditionalFormatting sqref="O227">
    <cfRule type="expression" dxfId="738" priority="2069">
      <formula>$B547="PENDIENTE"</formula>
    </cfRule>
    <cfRule type="expression" dxfId="737" priority="2070">
      <formula>$B547="REEMBOLSO"</formula>
    </cfRule>
    <cfRule type="expression" dxfId="736" priority="2071">
      <formula>$B547="TRASLADO"</formula>
    </cfRule>
    <cfRule type="expression" dxfId="735" priority="2072">
      <formula>$B547="PROCESO"</formula>
    </cfRule>
    <cfRule type="expression" dxfId="734" priority="2073">
      <formula>$B547="DEBE"</formula>
    </cfRule>
    <cfRule type="expression" dxfId="733" priority="2074">
      <formula>$B547="TERMINADO"</formula>
    </cfRule>
    <cfRule type="expression" dxfId="732" priority="2075">
      <formula>$B547="EJECUCION"</formula>
    </cfRule>
  </conditionalFormatting>
  <conditionalFormatting sqref="O226">
    <cfRule type="expression" dxfId="731" priority="2110">
      <formula>$B547="PENDIENTE"</formula>
    </cfRule>
    <cfRule type="expression" dxfId="730" priority="2111">
      <formula>$B547="REEMBOLSO"</formula>
    </cfRule>
    <cfRule type="expression" dxfId="729" priority="2112">
      <formula>$B547="TRASLADO"</formula>
    </cfRule>
    <cfRule type="expression" dxfId="728" priority="2113">
      <formula>$B547="PROCESO"</formula>
    </cfRule>
    <cfRule type="expression" dxfId="727" priority="2114">
      <formula>$B547="DEBE"</formula>
    </cfRule>
    <cfRule type="expression" dxfId="726" priority="2115">
      <formula>$B547="TERMINADO"</formula>
    </cfRule>
    <cfRule type="expression" dxfId="725" priority="2116">
      <formula>$B547="EJECUCION"</formula>
    </cfRule>
  </conditionalFormatting>
  <conditionalFormatting sqref="O225">
    <cfRule type="expression" dxfId="724" priority="2151">
      <formula>$B547="PENDIENTE"</formula>
    </cfRule>
    <cfRule type="expression" dxfId="723" priority="2152">
      <formula>$B547="REEMBOLSO"</formula>
    </cfRule>
    <cfRule type="expression" dxfId="722" priority="2153">
      <formula>$B547="TRASLADO"</formula>
    </cfRule>
    <cfRule type="expression" dxfId="721" priority="2154">
      <formula>$B547="PROCESO"</formula>
    </cfRule>
    <cfRule type="expression" dxfId="720" priority="2155">
      <formula>$B547="DEBE"</formula>
    </cfRule>
    <cfRule type="expression" dxfId="719" priority="2156">
      <formula>$B547="TERMINADO"</formula>
    </cfRule>
    <cfRule type="expression" dxfId="718" priority="2157">
      <formula>$B547="EJECUCION"</formula>
    </cfRule>
  </conditionalFormatting>
  <conditionalFormatting sqref="O223:O224">
    <cfRule type="expression" dxfId="717" priority="2192">
      <formula>$B546="PENDIENTE"</formula>
    </cfRule>
    <cfRule type="expression" dxfId="716" priority="2193">
      <formula>$B546="REEMBOLSO"</formula>
    </cfRule>
    <cfRule type="expression" dxfId="715" priority="2194">
      <formula>$B546="TRASLADO"</formula>
    </cfRule>
    <cfRule type="expression" dxfId="714" priority="2195">
      <formula>$B546="PROCESO"</formula>
    </cfRule>
    <cfRule type="expression" dxfId="713" priority="2196">
      <formula>$B546="DEBE"</formula>
    </cfRule>
    <cfRule type="expression" dxfId="712" priority="2197">
      <formula>$B546="TERMINADO"</formula>
    </cfRule>
    <cfRule type="expression" dxfId="711"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sheetPr codeName="Hoja4"/>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9438</v>
      </c>
      <c r="B1" t="s">
        <v>9439</v>
      </c>
      <c r="C1" t="s">
        <v>9440</v>
      </c>
      <c r="D1" t="s">
        <v>9441</v>
      </c>
    </row>
    <row r="2" spans="1:4" x14ac:dyDescent="0.25">
      <c r="A2">
        <v>5</v>
      </c>
      <c r="B2" t="s">
        <v>7838</v>
      </c>
      <c r="C2">
        <v>5001</v>
      </c>
      <c r="D2" t="s">
        <v>9442</v>
      </c>
    </row>
    <row r="3" spans="1:4" x14ac:dyDescent="0.25">
      <c r="A3">
        <v>5</v>
      </c>
      <c r="B3" t="s">
        <v>7838</v>
      </c>
      <c r="C3">
        <v>5002</v>
      </c>
      <c r="D3" t="s">
        <v>9443</v>
      </c>
    </row>
    <row r="4" spans="1:4" x14ac:dyDescent="0.25">
      <c r="A4">
        <v>5</v>
      </c>
      <c r="B4" t="s">
        <v>7838</v>
      </c>
      <c r="C4">
        <v>5004</v>
      </c>
      <c r="D4" t="s">
        <v>9444</v>
      </c>
    </row>
    <row r="5" spans="1:4" x14ac:dyDescent="0.25">
      <c r="A5">
        <v>5</v>
      </c>
      <c r="B5" t="s">
        <v>7838</v>
      </c>
      <c r="C5">
        <v>5021</v>
      </c>
      <c r="D5" t="s">
        <v>9445</v>
      </c>
    </row>
    <row r="6" spans="1:4" x14ac:dyDescent="0.25">
      <c r="A6">
        <v>5</v>
      </c>
      <c r="B6" t="s">
        <v>7838</v>
      </c>
      <c r="C6">
        <v>5030</v>
      </c>
      <c r="D6" t="s">
        <v>9446</v>
      </c>
    </row>
    <row r="7" spans="1:4" x14ac:dyDescent="0.25">
      <c r="A7">
        <v>5</v>
      </c>
      <c r="B7" t="s">
        <v>7838</v>
      </c>
      <c r="C7">
        <v>5031</v>
      </c>
      <c r="D7" t="s">
        <v>9447</v>
      </c>
    </row>
    <row r="8" spans="1:4" x14ac:dyDescent="0.25">
      <c r="A8">
        <v>5</v>
      </c>
      <c r="B8" t="s">
        <v>7838</v>
      </c>
      <c r="C8">
        <v>5034</v>
      </c>
      <c r="D8" t="s">
        <v>9448</v>
      </c>
    </row>
    <row r="9" spans="1:4" x14ac:dyDescent="0.25">
      <c r="A9">
        <v>5</v>
      </c>
      <c r="B9" t="s">
        <v>7838</v>
      </c>
      <c r="C9">
        <v>5036</v>
      </c>
      <c r="D9" t="s">
        <v>9449</v>
      </c>
    </row>
    <row r="10" spans="1:4" x14ac:dyDescent="0.25">
      <c r="A10">
        <v>5</v>
      </c>
      <c r="B10" t="s">
        <v>7838</v>
      </c>
      <c r="C10">
        <v>5038</v>
      </c>
      <c r="D10" t="s">
        <v>9450</v>
      </c>
    </row>
    <row r="11" spans="1:4" x14ac:dyDescent="0.25">
      <c r="A11">
        <v>5</v>
      </c>
      <c r="B11" t="s">
        <v>7838</v>
      </c>
      <c r="C11">
        <v>5040</v>
      </c>
      <c r="D11" t="s">
        <v>9451</v>
      </c>
    </row>
    <row r="12" spans="1:4" x14ac:dyDescent="0.25">
      <c r="A12">
        <v>5</v>
      </c>
      <c r="B12" t="s">
        <v>7838</v>
      </c>
      <c r="C12">
        <v>5042</v>
      </c>
      <c r="D12" t="s">
        <v>9452</v>
      </c>
    </row>
    <row r="13" spans="1:4" x14ac:dyDescent="0.25">
      <c r="A13">
        <v>5</v>
      </c>
      <c r="B13" t="s">
        <v>7838</v>
      </c>
      <c r="C13">
        <v>5044</v>
      </c>
      <c r="D13" t="s">
        <v>9453</v>
      </c>
    </row>
    <row r="14" spans="1:4" x14ac:dyDescent="0.25">
      <c r="A14">
        <v>5</v>
      </c>
      <c r="B14" t="s">
        <v>7838</v>
      </c>
      <c r="C14">
        <v>5045</v>
      </c>
      <c r="D14" t="s">
        <v>9454</v>
      </c>
    </row>
    <row r="15" spans="1:4" x14ac:dyDescent="0.25">
      <c r="A15">
        <v>5</v>
      </c>
      <c r="B15" t="s">
        <v>7838</v>
      </c>
      <c r="C15">
        <v>5051</v>
      </c>
      <c r="D15" t="s">
        <v>9455</v>
      </c>
    </row>
    <row r="16" spans="1:4" x14ac:dyDescent="0.25">
      <c r="A16">
        <v>5</v>
      </c>
      <c r="B16" t="s">
        <v>7838</v>
      </c>
      <c r="C16">
        <v>5055</v>
      </c>
      <c r="D16" t="s">
        <v>9456</v>
      </c>
    </row>
    <row r="17" spans="1:4" x14ac:dyDescent="0.25">
      <c r="A17">
        <v>5</v>
      </c>
      <c r="B17" t="s">
        <v>7838</v>
      </c>
      <c r="C17">
        <v>5059</v>
      </c>
      <c r="D17" t="s">
        <v>9260</v>
      </c>
    </row>
    <row r="18" spans="1:4" x14ac:dyDescent="0.25">
      <c r="A18">
        <v>5</v>
      </c>
      <c r="B18" t="s">
        <v>7838</v>
      </c>
      <c r="C18">
        <v>5079</v>
      </c>
      <c r="D18" t="s">
        <v>1498</v>
      </c>
    </row>
    <row r="19" spans="1:4" x14ac:dyDescent="0.25">
      <c r="A19">
        <v>5</v>
      </c>
      <c r="B19" t="s">
        <v>7838</v>
      </c>
      <c r="C19">
        <v>5086</v>
      </c>
      <c r="D19" t="s">
        <v>9457</v>
      </c>
    </row>
    <row r="20" spans="1:4" x14ac:dyDescent="0.25">
      <c r="A20">
        <v>5</v>
      </c>
      <c r="B20" t="s">
        <v>7838</v>
      </c>
      <c r="C20">
        <v>5088</v>
      </c>
      <c r="D20" t="s">
        <v>1492</v>
      </c>
    </row>
    <row r="21" spans="1:4" x14ac:dyDescent="0.25">
      <c r="A21">
        <v>5</v>
      </c>
      <c r="B21" t="s">
        <v>7838</v>
      </c>
      <c r="C21">
        <v>5091</v>
      </c>
      <c r="D21" t="s">
        <v>9458</v>
      </c>
    </row>
    <row r="22" spans="1:4" x14ac:dyDescent="0.25">
      <c r="A22">
        <v>5</v>
      </c>
      <c r="B22" t="s">
        <v>7838</v>
      </c>
      <c r="C22">
        <v>5093</v>
      </c>
      <c r="D22" t="s">
        <v>9459</v>
      </c>
    </row>
    <row r="23" spans="1:4" x14ac:dyDescent="0.25">
      <c r="A23">
        <v>5</v>
      </c>
      <c r="B23" t="s">
        <v>7838</v>
      </c>
      <c r="C23">
        <v>5101</v>
      </c>
      <c r="D23" t="s">
        <v>9460</v>
      </c>
    </row>
    <row r="24" spans="1:4" x14ac:dyDescent="0.25">
      <c r="A24">
        <v>5</v>
      </c>
      <c r="B24" t="s">
        <v>7838</v>
      </c>
      <c r="C24">
        <v>5107</v>
      </c>
      <c r="D24" t="s">
        <v>9461</v>
      </c>
    </row>
    <row r="25" spans="1:4" x14ac:dyDescent="0.25">
      <c r="A25">
        <v>5</v>
      </c>
      <c r="B25" t="s">
        <v>7838</v>
      </c>
      <c r="C25">
        <v>5113</v>
      </c>
      <c r="D25" t="s">
        <v>9462</v>
      </c>
    </row>
    <row r="26" spans="1:4" x14ac:dyDescent="0.25">
      <c r="A26">
        <v>5</v>
      </c>
      <c r="B26" t="s">
        <v>7838</v>
      </c>
      <c r="C26">
        <v>5120</v>
      </c>
      <c r="D26" t="s">
        <v>9463</v>
      </c>
    </row>
    <row r="27" spans="1:4" x14ac:dyDescent="0.25">
      <c r="A27">
        <v>5</v>
      </c>
      <c r="B27" t="s">
        <v>7838</v>
      </c>
      <c r="C27">
        <v>5125</v>
      </c>
      <c r="D27" t="s">
        <v>3379</v>
      </c>
    </row>
    <row r="28" spans="1:4" x14ac:dyDescent="0.25">
      <c r="A28">
        <v>5</v>
      </c>
      <c r="B28" t="s">
        <v>7838</v>
      </c>
      <c r="C28">
        <v>5129</v>
      </c>
      <c r="D28" t="s">
        <v>1493</v>
      </c>
    </row>
    <row r="29" spans="1:4" x14ac:dyDescent="0.25">
      <c r="A29">
        <v>5</v>
      </c>
      <c r="B29" t="s">
        <v>7838</v>
      </c>
      <c r="C29">
        <v>5134</v>
      </c>
      <c r="D29" t="s">
        <v>9464</v>
      </c>
    </row>
    <row r="30" spans="1:4" x14ac:dyDescent="0.25">
      <c r="A30">
        <v>5</v>
      </c>
      <c r="B30" t="s">
        <v>7838</v>
      </c>
      <c r="C30">
        <v>5138</v>
      </c>
      <c r="D30" t="s">
        <v>9465</v>
      </c>
    </row>
    <row r="31" spans="1:4" x14ac:dyDescent="0.25">
      <c r="A31">
        <v>5</v>
      </c>
      <c r="B31" t="s">
        <v>7838</v>
      </c>
      <c r="C31">
        <v>5142</v>
      </c>
      <c r="D31" t="s">
        <v>9466</v>
      </c>
    </row>
    <row r="32" spans="1:4" x14ac:dyDescent="0.25">
      <c r="A32">
        <v>5</v>
      </c>
      <c r="B32" t="s">
        <v>7838</v>
      </c>
      <c r="C32">
        <v>5145</v>
      </c>
      <c r="D32" t="s">
        <v>9467</v>
      </c>
    </row>
    <row r="33" spans="1:4" x14ac:dyDescent="0.25">
      <c r="A33">
        <v>5</v>
      </c>
      <c r="B33" t="s">
        <v>7838</v>
      </c>
      <c r="C33">
        <v>5147</v>
      </c>
      <c r="D33" t="s">
        <v>9468</v>
      </c>
    </row>
    <row r="34" spans="1:4" x14ac:dyDescent="0.25">
      <c r="A34">
        <v>5</v>
      </c>
      <c r="B34" t="s">
        <v>7838</v>
      </c>
      <c r="C34">
        <v>5148</v>
      </c>
      <c r="D34" t="s">
        <v>9469</v>
      </c>
    </row>
    <row r="35" spans="1:4" x14ac:dyDescent="0.25">
      <c r="A35">
        <v>5</v>
      </c>
      <c r="B35" t="s">
        <v>7838</v>
      </c>
      <c r="C35">
        <v>5150</v>
      </c>
      <c r="D35" t="s">
        <v>9470</v>
      </c>
    </row>
    <row r="36" spans="1:4" x14ac:dyDescent="0.25">
      <c r="A36">
        <v>5</v>
      </c>
      <c r="B36" t="s">
        <v>7838</v>
      </c>
      <c r="C36">
        <v>5154</v>
      </c>
      <c r="D36" t="s">
        <v>9471</v>
      </c>
    </row>
    <row r="37" spans="1:4" x14ac:dyDescent="0.25">
      <c r="A37">
        <v>5</v>
      </c>
      <c r="B37" t="s">
        <v>7838</v>
      </c>
      <c r="C37">
        <v>5172</v>
      </c>
      <c r="D37" t="s">
        <v>9472</v>
      </c>
    </row>
    <row r="38" spans="1:4" x14ac:dyDescent="0.25">
      <c r="A38">
        <v>5</v>
      </c>
      <c r="B38" t="s">
        <v>7838</v>
      </c>
      <c r="C38">
        <v>5190</v>
      </c>
      <c r="D38" t="s">
        <v>9473</v>
      </c>
    </row>
    <row r="39" spans="1:4" x14ac:dyDescent="0.25">
      <c r="A39">
        <v>5</v>
      </c>
      <c r="B39" t="s">
        <v>7838</v>
      </c>
      <c r="C39">
        <v>5197</v>
      </c>
      <c r="D39" t="s">
        <v>9474</v>
      </c>
    </row>
    <row r="40" spans="1:4" x14ac:dyDescent="0.25">
      <c r="A40">
        <v>5</v>
      </c>
      <c r="B40" t="s">
        <v>7838</v>
      </c>
      <c r="C40">
        <v>5206</v>
      </c>
      <c r="D40" t="s">
        <v>9475</v>
      </c>
    </row>
    <row r="41" spans="1:4" x14ac:dyDescent="0.25">
      <c r="A41">
        <v>5</v>
      </c>
      <c r="B41" t="s">
        <v>7838</v>
      </c>
      <c r="C41">
        <v>5209</v>
      </c>
      <c r="D41" t="s">
        <v>9476</v>
      </c>
    </row>
    <row r="42" spans="1:4" x14ac:dyDescent="0.25">
      <c r="A42">
        <v>5</v>
      </c>
      <c r="B42" t="s">
        <v>7838</v>
      </c>
      <c r="C42">
        <v>5212</v>
      </c>
      <c r="D42" t="s">
        <v>1494</v>
      </c>
    </row>
    <row r="43" spans="1:4" x14ac:dyDescent="0.25">
      <c r="A43">
        <v>5</v>
      </c>
      <c r="B43" t="s">
        <v>7838</v>
      </c>
      <c r="C43">
        <v>5234</v>
      </c>
      <c r="D43" t="s">
        <v>9477</v>
      </c>
    </row>
    <row r="44" spans="1:4" x14ac:dyDescent="0.25">
      <c r="A44">
        <v>5</v>
      </c>
      <c r="B44" t="s">
        <v>7838</v>
      </c>
      <c r="C44">
        <v>5237</v>
      </c>
      <c r="D44" t="s">
        <v>9478</v>
      </c>
    </row>
    <row r="45" spans="1:4" x14ac:dyDescent="0.25">
      <c r="A45">
        <v>5</v>
      </c>
      <c r="B45" t="s">
        <v>7838</v>
      </c>
      <c r="C45">
        <v>5240</v>
      </c>
      <c r="D45" t="s">
        <v>9479</v>
      </c>
    </row>
    <row r="46" spans="1:4" x14ac:dyDescent="0.25">
      <c r="A46">
        <v>5</v>
      </c>
      <c r="B46" t="s">
        <v>7838</v>
      </c>
      <c r="C46">
        <v>5250</v>
      </c>
      <c r="D46" t="s">
        <v>9480</v>
      </c>
    </row>
    <row r="47" spans="1:4" x14ac:dyDescent="0.25">
      <c r="A47">
        <v>5</v>
      </c>
      <c r="B47" t="s">
        <v>7838</v>
      </c>
      <c r="C47">
        <v>5264</v>
      </c>
      <c r="D47" t="s">
        <v>9481</v>
      </c>
    </row>
    <row r="48" spans="1:4" x14ac:dyDescent="0.25">
      <c r="A48">
        <v>5</v>
      </c>
      <c r="B48" t="s">
        <v>7838</v>
      </c>
      <c r="C48">
        <v>5266</v>
      </c>
      <c r="D48" t="s">
        <v>1487</v>
      </c>
    </row>
    <row r="49" spans="1:4" x14ac:dyDescent="0.25">
      <c r="A49">
        <v>5</v>
      </c>
      <c r="B49" t="s">
        <v>7838</v>
      </c>
      <c r="C49">
        <v>5282</v>
      </c>
      <c r="D49" t="s">
        <v>9482</v>
      </c>
    </row>
    <row r="50" spans="1:4" x14ac:dyDescent="0.25">
      <c r="A50">
        <v>5</v>
      </c>
      <c r="B50" t="s">
        <v>7838</v>
      </c>
      <c r="C50">
        <v>5284</v>
      </c>
      <c r="D50" t="s">
        <v>9483</v>
      </c>
    </row>
    <row r="51" spans="1:4" x14ac:dyDescent="0.25">
      <c r="A51">
        <v>5</v>
      </c>
      <c r="B51" t="s">
        <v>7838</v>
      </c>
      <c r="C51">
        <v>5306</v>
      </c>
      <c r="D51" t="s">
        <v>465</v>
      </c>
    </row>
    <row r="52" spans="1:4" x14ac:dyDescent="0.25">
      <c r="A52">
        <v>5</v>
      </c>
      <c r="B52" t="s">
        <v>7838</v>
      </c>
      <c r="C52">
        <v>5308</v>
      </c>
      <c r="D52" t="s">
        <v>1495</v>
      </c>
    </row>
    <row r="53" spans="1:4" x14ac:dyDescent="0.25">
      <c r="A53">
        <v>5</v>
      </c>
      <c r="B53" t="s">
        <v>7838</v>
      </c>
      <c r="C53">
        <v>5310</v>
      </c>
      <c r="D53" t="s">
        <v>9484</v>
      </c>
    </row>
    <row r="54" spans="1:4" x14ac:dyDescent="0.25">
      <c r="A54">
        <v>5</v>
      </c>
      <c r="B54" t="s">
        <v>7838</v>
      </c>
      <c r="C54">
        <v>5313</v>
      </c>
      <c r="D54" t="s">
        <v>9485</v>
      </c>
    </row>
    <row r="55" spans="1:4" x14ac:dyDescent="0.25">
      <c r="A55">
        <v>5</v>
      </c>
      <c r="B55" t="s">
        <v>7838</v>
      </c>
      <c r="C55">
        <v>5315</v>
      </c>
      <c r="D55" t="s">
        <v>9486</v>
      </c>
    </row>
    <row r="56" spans="1:4" x14ac:dyDescent="0.25">
      <c r="A56">
        <v>5</v>
      </c>
      <c r="B56" t="s">
        <v>7838</v>
      </c>
      <c r="C56">
        <v>5318</v>
      </c>
      <c r="D56" t="s">
        <v>9487</v>
      </c>
    </row>
    <row r="57" spans="1:4" x14ac:dyDescent="0.25">
      <c r="A57">
        <v>5</v>
      </c>
      <c r="B57" t="s">
        <v>7838</v>
      </c>
      <c r="C57">
        <v>5321</v>
      </c>
      <c r="D57" t="s">
        <v>9488</v>
      </c>
    </row>
    <row r="58" spans="1:4" x14ac:dyDescent="0.25">
      <c r="A58">
        <v>5</v>
      </c>
      <c r="B58" t="s">
        <v>7838</v>
      </c>
      <c r="C58">
        <v>5347</v>
      </c>
      <c r="D58" t="s">
        <v>9489</v>
      </c>
    </row>
    <row r="59" spans="1:4" x14ac:dyDescent="0.25">
      <c r="A59">
        <v>5</v>
      </c>
      <c r="B59" t="s">
        <v>7838</v>
      </c>
      <c r="C59">
        <v>5353</v>
      </c>
      <c r="D59" t="s">
        <v>9490</v>
      </c>
    </row>
    <row r="60" spans="1:4" x14ac:dyDescent="0.25">
      <c r="A60">
        <v>5</v>
      </c>
      <c r="B60" t="s">
        <v>7838</v>
      </c>
      <c r="C60">
        <v>5360</v>
      </c>
      <c r="D60" t="s">
        <v>9491</v>
      </c>
    </row>
    <row r="61" spans="1:4" x14ac:dyDescent="0.25">
      <c r="A61">
        <v>5</v>
      </c>
      <c r="B61" t="s">
        <v>7838</v>
      </c>
      <c r="C61">
        <v>5361</v>
      </c>
      <c r="D61" t="s">
        <v>9492</v>
      </c>
    </row>
    <row r="62" spans="1:4" x14ac:dyDescent="0.25">
      <c r="A62">
        <v>5</v>
      </c>
      <c r="B62" t="s">
        <v>7838</v>
      </c>
      <c r="C62">
        <v>5364</v>
      </c>
      <c r="D62" t="s">
        <v>9493</v>
      </c>
    </row>
    <row r="63" spans="1:4" x14ac:dyDescent="0.25">
      <c r="A63">
        <v>5</v>
      </c>
      <c r="B63" t="s">
        <v>7838</v>
      </c>
      <c r="C63">
        <v>5368</v>
      </c>
      <c r="D63" t="s">
        <v>9494</v>
      </c>
    </row>
    <row r="64" spans="1:4" x14ac:dyDescent="0.25">
      <c r="A64">
        <v>5</v>
      </c>
      <c r="B64" t="s">
        <v>7838</v>
      </c>
      <c r="C64">
        <v>5376</v>
      </c>
      <c r="D64" t="s">
        <v>2518</v>
      </c>
    </row>
    <row r="65" spans="1:4" x14ac:dyDescent="0.25">
      <c r="A65">
        <v>5</v>
      </c>
      <c r="B65" t="s">
        <v>7838</v>
      </c>
      <c r="C65">
        <v>5380</v>
      </c>
      <c r="D65" t="s">
        <v>1491</v>
      </c>
    </row>
    <row r="66" spans="1:4" x14ac:dyDescent="0.25">
      <c r="A66">
        <v>5</v>
      </c>
      <c r="B66" t="s">
        <v>7838</v>
      </c>
      <c r="C66">
        <v>5390</v>
      </c>
      <c r="D66" t="s">
        <v>9495</v>
      </c>
    </row>
    <row r="67" spans="1:4" x14ac:dyDescent="0.25">
      <c r="A67">
        <v>5</v>
      </c>
      <c r="B67" t="s">
        <v>7838</v>
      </c>
      <c r="C67">
        <v>5400</v>
      </c>
      <c r="D67" t="s">
        <v>9496</v>
      </c>
    </row>
    <row r="68" spans="1:4" x14ac:dyDescent="0.25">
      <c r="A68">
        <v>5</v>
      </c>
      <c r="B68" t="s">
        <v>7838</v>
      </c>
      <c r="C68">
        <v>5411</v>
      </c>
      <c r="D68" t="s">
        <v>9497</v>
      </c>
    </row>
    <row r="69" spans="1:4" x14ac:dyDescent="0.25">
      <c r="A69">
        <v>5</v>
      </c>
      <c r="B69" t="s">
        <v>7838</v>
      </c>
      <c r="C69">
        <v>5425</v>
      </c>
      <c r="D69" t="s">
        <v>9498</v>
      </c>
    </row>
    <row r="70" spans="1:4" x14ac:dyDescent="0.25">
      <c r="A70">
        <v>5</v>
      </c>
      <c r="B70" t="s">
        <v>7838</v>
      </c>
      <c r="C70">
        <v>5440</v>
      </c>
      <c r="D70" t="s">
        <v>1496</v>
      </c>
    </row>
    <row r="71" spans="1:4" x14ac:dyDescent="0.25">
      <c r="A71">
        <v>5</v>
      </c>
      <c r="B71" t="s">
        <v>7838</v>
      </c>
      <c r="C71">
        <v>5467</v>
      </c>
      <c r="D71" t="s">
        <v>9499</v>
      </c>
    </row>
    <row r="72" spans="1:4" x14ac:dyDescent="0.25">
      <c r="A72">
        <v>5</v>
      </c>
      <c r="B72" t="s">
        <v>7838</v>
      </c>
      <c r="C72">
        <v>5475</v>
      </c>
      <c r="D72" t="s">
        <v>9500</v>
      </c>
    </row>
    <row r="73" spans="1:4" x14ac:dyDescent="0.25">
      <c r="A73">
        <v>5</v>
      </c>
      <c r="B73" t="s">
        <v>7838</v>
      </c>
      <c r="C73">
        <v>5480</v>
      </c>
      <c r="D73" t="s">
        <v>9501</v>
      </c>
    </row>
    <row r="74" spans="1:4" x14ac:dyDescent="0.25">
      <c r="A74">
        <v>5</v>
      </c>
      <c r="B74" t="s">
        <v>7838</v>
      </c>
      <c r="C74">
        <v>5483</v>
      </c>
      <c r="D74" t="s">
        <v>9502</v>
      </c>
    </row>
    <row r="75" spans="1:4" x14ac:dyDescent="0.25">
      <c r="A75">
        <v>5</v>
      </c>
      <c r="B75" t="s">
        <v>7838</v>
      </c>
      <c r="C75">
        <v>5490</v>
      </c>
      <c r="D75" t="s">
        <v>9503</v>
      </c>
    </row>
    <row r="76" spans="1:4" x14ac:dyDescent="0.25">
      <c r="A76">
        <v>5</v>
      </c>
      <c r="B76" t="s">
        <v>7838</v>
      </c>
      <c r="C76">
        <v>5495</v>
      </c>
      <c r="D76" t="s">
        <v>9504</v>
      </c>
    </row>
    <row r="77" spans="1:4" x14ac:dyDescent="0.25">
      <c r="A77">
        <v>5</v>
      </c>
      <c r="B77" t="s">
        <v>7838</v>
      </c>
      <c r="C77">
        <v>5501</v>
      </c>
      <c r="D77" t="s">
        <v>9505</v>
      </c>
    </row>
    <row r="78" spans="1:4" x14ac:dyDescent="0.25">
      <c r="A78">
        <v>5</v>
      </c>
      <c r="B78" t="s">
        <v>7838</v>
      </c>
      <c r="C78">
        <v>5541</v>
      </c>
      <c r="D78" t="s">
        <v>9506</v>
      </c>
    </row>
    <row r="79" spans="1:4" x14ac:dyDescent="0.25">
      <c r="A79">
        <v>5</v>
      </c>
      <c r="B79" t="s">
        <v>7838</v>
      </c>
      <c r="C79">
        <v>5543</v>
      </c>
      <c r="D79" t="s">
        <v>9507</v>
      </c>
    </row>
    <row r="80" spans="1:4" x14ac:dyDescent="0.25">
      <c r="A80">
        <v>5</v>
      </c>
      <c r="B80" t="s">
        <v>7838</v>
      </c>
      <c r="C80">
        <v>5576</v>
      </c>
      <c r="D80" t="s">
        <v>9508</v>
      </c>
    </row>
    <row r="81" spans="1:4" x14ac:dyDescent="0.25">
      <c r="A81">
        <v>5</v>
      </c>
      <c r="B81" t="s">
        <v>7838</v>
      </c>
      <c r="C81">
        <v>5579</v>
      </c>
      <c r="D81" t="s">
        <v>9509</v>
      </c>
    </row>
    <row r="82" spans="1:4" x14ac:dyDescent="0.25">
      <c r="A82">
        <v>5</v>
      </c>
      <c r="B82" t="s">
        <v>7838</v>
      </c>
      <c r="C82">
        <v>5585</v>
      </c>
      <c r="D82" t="s">
        <v>9510</v>
      </c>
    </row>
    <row r="83" spans="1:4" x14ac:dyDescent="0.25">
      <c r="A83">
        <v>5</v>
      </c>
      <c r="B83" t="s">
        <v>7838</v>
      </c>
      <c r="C83">
        <v>5591</v>
      </c>
      <c r="D83" t="s">
        <v>9511</v>
      </c>
    </row>
    <row r="84" spans="1:4" x14ac:dyDescent="0.25">
      <c r="A84">
        <v>5</v>
      </c>
      <c r="B84" t="s">
        <v>7838</v>
      </c>
      <c r="C84">
        <v>5604</v>
      </c>
      <c r="D84" t="s">
        <v>9512</v>
      </c>
    </row>
    <row r="85" spans="1:4" x14ac:dyDescent="0.25">
      <c r="A85">
        <v>5</v>
      </c>
      <c r="B85" t="s">
        <v>7838</v>
      </c>
      <c r="C85">
        <v>5607</v>
      </c>
      <c r="D85" t="s">
        <v>9513</v>
      </c>
    </row>
    <row r="86" spans="1:4" x14ac:dyDescent="0.25">
      <c r="A86">
        <v>5</v>
      </c>
      <c r="B86" t="s">
        <v>7838</v>
      </c>
      <c r="C86">
        <v>5615</v>
      </c>
      <c r="D86" t="s">
        <v>1497</v>
      </c>
    </row>
    <row r="87" spans="1:4" x14ac:dyDescent="0.25">
      <c r="A87">
        <v>5</v>
      </c>
      <c r="B87" t="s">
        <v>7838</v>
      </c>
      <c r="C87">
        <v>5628</v>
      </c>
      <c r="D87" t="s">
        <v>9514</v>
      </c>
    </row>
    <row r="88" spans="1:4" x14ac:dyDescent="0.25">
      <c r="A88">
        <v>5</v>
      </c>
      <c r="B88" t="s">
        <v>7838</v>
      </c>
      <c r="C88">
        <v>5631</v>
      </c>
      <c r="D88" t="s">
        <v>1489</v>
      </c>
    </row>
    <row r="89" spans="1:4" x14ac:dyDescent="0.25">
      <c r="A89">
        <v>5</v>
      </c>
      <c r="B89" t="s">
        <v>7838</v>
      </c>
      <c r="C89">
        <v>5642</v>
      </c>
      <c r="D89" t="s">
        <v>9515</v>
      </c>
    </row>
    <row r="90" spans="1:4" x14ac:dyDescent="0.25">
      <c r="A90">
        <v>5</v>
      </c>
      <c r="B90" t="s">
        <v>7838</v>
      </c>
      <c r="C90">
        <v>5647</v>
      </c>
      <c r="D90" t="s">
        <v>9516</v>
      </c>
    </row>
    <row r="91" spans="1:4" x14ac:dyDescent="0.25">
      <c r="A91">
        <v>5</v>
      </c>
      <c r="B91" t="s">
        <v>7838</v>
      </c>
      <c r="C91">
        <v>5649</v>
      </c>
      <c r="D91" t="s">
        <v>9517</v>
      </c>
    </row>
    <row r="92" spans="1:4" x14ac:dyDescent="0.25">
      <c r="A92">
        <v>5</v>
      </c>
      <c r="B92" t="s">
        <v>7838</v>
      </c>
      <c r="C92">
        <v>5652</v>
      </c>
      <c r="D92" t="s">
        <v>9518</v>
      </c>
    </row>
    <row r="93" spans="1:4" x14ac:dyDescent="0.25">
      <c r="A93">
        <v>5</v>
      </c>
      <c r="B93" t="s">
        <v>7838</v>
      </c>
      <c r="C93">
        <v>5656</v>
      </c>
      <c r="D93" t="s">
        <v>9519</v>
      </c>
    </row>
    <row r="94" spans="1:4" x14ac:dyDescent="0.25">
      <c r="A94">
        <v>5</v>
      </c>
      <c r="B94" t="s">
        <v>7838</v>
      </c>
      <c r="C94">
        <v>5658</v>
      </c>
      <c r="D94" t="s">
        <v>9520</v>
      </c>
    </row>
    <row r="95" spans="1:4" x14ac:dyDescent="0.25">
      <c r="A95">
        <v>5</v>
      </c>
      <c r="B95" t="s">
        <v>7838</v>
      </c>
      <c r="C95">
        <v>5659</v>
      </c>
      <c r="D95" t="s">
        <v>9521</v>
      </c>
    </row>
    <row r="96" spans="1:4" x14ac:dyDescent="0.25">
      <c r="A96">
        <v>5</v>
      </c>
      <c r="B96" t="s">
        <v>7838</v>
      </c>
      <c r="C96">
        <v>5660</v>
      </c>
      <c r="D96" t="s">
        <v>9522</v>
      </c>
    </row>
    <row r="97" spans="1:4" x14ac:dyDescent="0.25">
      <c r="A97">
        <v>5</v>
      </c>
      <c r="B97" t="s">
        <v>7838</v>
      </c>
      <c r="C97">
        <v>5664</v>
      </c>
      <c r="D97" t="s">
        <v>9523</v>
      </c>
    </row>
    <row r="98" spans="1:4" x14ac:dyDescent="0.25">
      <c r="A98">
        <v>5</v>
      </c>
      <c r="B98" t="s">
        <v>7838</v>
      </c>
      <c r="C98">
        <v>5665</v>
      </c>
      <c r="D98" t="s">
        <v>9524</v>
      </c>
    </row>
    <row r="99" spans="1:4" x14ac:dyDescent="0.25">
      <c r="A99">
        <v>5</v>
      </c>
      <c r="B99" t="s">
        <v>7838</v>
      </c>
      <c r="C99">
        <v>5667</v>
      </c>
      <c r="D99" t="s">
        <v>9525</v>
      </c>
    </row>
    <row r="100" spans="1:4" x14ac:dyDescent="0.25">
      <c r="A100">
        <v>5</v>
      </c>
      <c r="B100" t="s">
        <v>7838</v>
      </c>
      <c r="C100">
        <v>5670</v>
      </c>
      <c r="D100" t="s">
        <v>9526</v>
      </c>
    </row>
    <row r="101" spans="1:4" x14ac:dyDescent="0.25">
      <c r="A101">
        <v>5</v>
      </c>
      <c r="B101" t="s">
        <v>7838</v>
      </c>
      <c r="C101">
        <v>5674</v>
      </c>
      <c r="D101" t="s">
        <v>9527</v>
      </c>
    </row>
    <row r="102" spans="1:4" x14ac:dyDescent="0.25">
      <c r="A102">
        <v>5</v>
      </c>
      <c r="B102" t="s">
        <v>7838</v>
      </c>
      <c r="C102">
        <v>5679</v>
      </c>
      <c r="D102" t="s">
        <v>9528</v>
      </c>
    </row>
    <row r="103" spans="1:4" x14ac:dyDescent="0.25">
      <c r="A103">
        <v>5</v>
      </c>
      <c r="B103" t="s">
        <v>7838</v>
      </c>
      <c r="C103">
        <v>5686</v>
      </c>
      <c r="D103" t="s">
        <v>9529</v>
      </c>
    </row>
    <row r="104" spans="1:4" x14ac:dyDescent="0.25">
      <c r="A104">
        <v>5</v>
      </c>
      <c r="B104" t="s">
        <v>7838</v>
      </c>
      <c r="C104">
        <v>5690</v>
      </c>
      <c r="D104" t="s">
        <v>9530</v>
      </c>
    </row>
    <row r="105" spans="1:4" x14ac:dyDescent="0.25">
      <c r="A105">
        <v>5</v>
      </c>
      <c r="B105" t="s">
        <v>7838</v>
      </c>
      <c r="C105">
        <v>5697</v>
      </c>
      <c r="D105" t="s">
        <v>2517</v>
      </c>
    </row>
    <row r="106" spans="1:4" x14ac:dyDescent="0.25">
      <c r="A106">
        <v>5</v>
      </c>
      <c r="B106" t="s">
        <v>7838</v>
      </c>
      <c r="C106">
        <v>5736</v>
      </c>
      <c r="D106" t="s">
        <v>9531</v>
      </c>
    </row>
    <row r="107" spans="1:4" x14ac:dyDescent="0.25">
      <c r="A107">
        <v>5</v>
      </c>
      <c r="B107" t="s">
        <v>7838</v>
      </c>
      <c r="C107">
        <v>5756</v>
      </c>
      <c r="D107" t="s">
        <v>9532</v>
      </c>
    </row>
    <row r="108" spans="1:4" x14ac:dyDescent="0.25">
      <c r="A108">
        <v>5</v>
      </c>
      <c r="B108" t="s">
        <v>7838</v>
      </c>
      <c r="C108">
        <v>5761</v>
      </c>
      <c r="D108" t="s">
        <v>9533</v>
      </c>
    </row>
    <row r="109" spans="1:4" x14ac:dyDescent="0.25">
      <c r="A109">
        <v>5</v>
      </c>
      <c r="B109" t="s">
        <v>7838</v>
      </c>
      <c r="C109">
        <v>5789</v>
      </c>
      <c r="D109" t="s">
        <v>9534</v>
      </c>
    </row>
    <row r="110" spans="1:4" x14ac:dyDescent="0.25">
      <c r="A110">
        <v>5</v>
      </c>
      <c r="B110" t="s">
        <v>7838</v>
      </c>
      <c r="C110">
        <v>5790</v>
      </c>
      <c r="D110" t="s">
        <v>9535</v>
      </c>
    </row>
    <row r="111" spans="1:4" x14ac:dyDescent="0.25">
      <c r="A111">
        <v>5</v>
      </c>
      <c r="B111" t="s">
        <v>7838</v>
      </c>
      <c r="C111">
        <v>5792</v>
      </c>
      <c r="D111" t="s">
        <v>9536</v>
      </c>
    </row>
    <row r="112" spans="1:4" x14ac:dyDescent="0.25">
      <c r="A112">
        <v>5</v>
      </c>
      <c r="B112" t="s">
        <v>7838</v>
      </c>
      <c r="C112">
        <v>5809</v>
      </c>
      <c r="D112" t="s">
        <v>9537</v>
      </c>
    </row>
    <row r="113" spans="1:4" x14ac:dyDescent="0.25">
      <c r="A113">
        <v>5</v>
      </c>
      <c r="B113" t="s">
        <v>7838</v>
      </c>
      <c r="C113">
        <v>5819</v>
      </c>
      <c r="D113" t="s">
        <v>9538</v>
      </c>
    </row>
    <row r="114" spans="1:4" x14ac:dyDescent="0.25">
      <c r="A114">
        <v>5</v>
      </c>
      <c r="B114" t="s">
        <v>7838</v>
      </c>
      <c r="C114">
        <v>5837</v>
      </c>
      <c r="D114" t="s">
        <v>9539</v>
      </c>
    </row>
    <row r="115" spans="1:4" x14ac:dyDescent="0.25">
      <c r="A115">
        <v>5</v>
      </c>
      <c r="B115" t="s">
        <v>7838</v>
      </c>
      <c r="C115">
        <v>5842</v>
      </c>
      <c r="D115" t="s">
        <v>9540</v>
      </c>
    </row>
    <row r="116" spans="1:4" x14ac:dyDescent="0.25">
      <c r="A116">
        <v>5</v>
      </c>
      <c r="B116" t="s">
        <v>7838</v>
      </c>
      <c r="C116">
        <v>5847</v>
      </c>
      <c r="D116" t="s">
        <v>9541</v>
      </c>
    </row>
    <row r="117" spans="1:4" x14ac:dyDescent="0.25">
      <c r="A117">
        <v>5</v>
      </c>
      <c r="B117" t="s">
        <v>7838</v>
      </c>
      <c r="C117">
        <v>5854</v>
      </c>
      <c r="D117" t="s">
        <v>9542</v>
      </c>
    </row>
    <row r="118" spans="1:4" x14ac:dyDescent="0.25">
      <c r="A118">
        <v>5</v>
      </c>
      <c r="B118" t="s">
        <v>7838</v>
      </c>
      <c r="C118">
        <v>5856</v>
      </c>
      <c r="D118" t="s">
        <v>9543</v>
      </c>
    </row>
    <row r="119" spans="1:4" x14ac:dyDescent="0.25">
      <c r="A119">
        <v>5</v>
      </c>
      <c r="B119" t="s">
        <v>7838</v>
      </c>
      <c r="C119">
        <v>5858</v>
      </c>
      <c r="D119" t="s">
        <v>9544</v>
      </c>
    </row>
    <row r="120" spans="1:4" x14ac:dyDescent="0.25">
      <c r="A120">
        <v>5</v>
      </c>
      <c r="B120" t="s">
        <v>7838</v>
      </c>
      <c r="C120">
        <v>5861</v>
      </c>
      <c r="D120" t="s">
        <v>9545</v>
      </c>
    </row>
    <row r="121" spans="1:4" x14ac:dyDescent="0.25">
      <c r="A121">
        <v>5</v>
      </c>
      <c r="B121" t="s">
        <v>7838</v>
      </c>
      <c r="C121">
        <v>5873</v>
      </c>
      <c r="D121" t="s">
        <v>9546</v>
      </c>
    </row>
    <row r="122" spans="1:4" x14ac:dyDescent="0.25">
      <c r="A122">
        <v>5</v>
      </c>
      <c r="B122" t="s">
        <v>7838</v>
      </c>
      <c r="C122">
        <v>5885</v>
      </c>
      <c r="D122" t="s">
        <v>9547</v>
      </c>
    </row>
    <row r="123" spans="1:4" x14ac:dyDescent="0.25">
      <c r="A123">
        <v>5</v>
      </c>
      <c r="B123" t="s">
        <v>7838</v>
      </c>
      <c r="C123">
        <v>5887</v>
      </c>
      <c r="D123" t="s">
        <v>9548</v>
      </c>
    </row>
    <row r="124" spans="1:4" x14ac:dyDescent="0.25">
      <c r="A124">
        <v>5</v>
      </c>
      <c r="B124" t="s">
        <v>7838</v>
      </c>
      <c r="C124">
        <v>5890</v>
      </c>
      <c r="D124" t="s">
        <v>9549</v>
      </c>
    </row>
    <row r="125" spans="1:4" x14ac:dyDescent="0.25">
      <c r="A125">
        <v>5</v>
      </c>
      <c r="B125" t="s">
        <v>7838</v>
      </c>
      <c r="C125">
        <v>5893</v>
      </c>
      <c r="D125" t="s">
        <v>9550</v>
      </c>
    </row>
    <row r="126" spans="1:4" x14ac:dyDescent="0.25">
      <c r="A126">
        <v>5</v>
      </c>
      <c r="B126" t="s">
        <v>7838</v>
      </c>
      <c r="C126">
        <v>5895</v>
      </c>
      <c r="D126" t="s">
        <v>9551</v>
      </c>
    </row>
    <row r="127" spans="1:4" x14ac:dyDescent="0.25">
      <c r="A127">
        <v>8</v>
      </c>
      <c r="B127" t="s">
        <v>9552</v>
      </c>
      <c r="C127">
        <v>8001</v>
      </c>
      <c r="D127" t="s">
        <v>9553</v>
      </c>
    </row>
    <row r="128" spans="1:4" x14ac:dyDescent="0.25">
      <c r="A128">
        <v>8</v>
      </c>
      <c r="B128" t="s">
        <v>9552</v>
      </c>
      <c r="C128">
        <v>8078</v>
      </c>
      <c r="D128" t="s">
        <v>9554</v>
      </c>
    </row>
    <row r="129" spans="1:4" x14ac:dyDescent="0.25">
      <c r="A129">
        <v>8</v>
      </c>
      <c r="B129" t="s">
        <v>9552</v>
      </c>
      <c r="C129">
        <v>8137</v>
      </c>
      <c r="D129" t="s">
        <v>9555</v>
      </c>
    </row>
    <row r="130" spans="1:4" x14ac:dyDescent="0.25">
      <c r="A130">
        <v>8</v>
      </c>
      <c r="B130" t="s">
        <v>9552</v>
      </c>
      <c r="C130">
        <v>8141</v>
      </c>
      <c r="D130" t="s">
        <v>9556</v>
      </c>
    </row>
    <row r="131" spans="1:4" x14ac:dyDescent="0.25">
      <c r="A131">
        <v>8</v>
      </c>
      <c r="B131" t="s">
        <v>9552</v>
      </c>
      <c r="C131">
        <v>8296</v>
      </c>
      <c r="D131" t="s">
        <v>9557</v>
      </c>
    </row>
    <row r="132" spans="1:4" x14ac:dyDescent="0.25">
      <c r="A132">
        <v>8</v>
      </c>
      <c r="B132" t="s">
        <v>9552</v>
      </c>
      <c r="C132">
        <v>8372</v>
      </c>
      <c r="D132" t="s">
        <v>9558</v>
      </c>
    </row>
    <row r="133" spans="1:4" x14ac:dyDescent="0.25">
      <c r="A133">
        <v>8</v>
      </c>
      <c r="B133" t="s">
        <v>9552</v>
      </c>
      <c r="C133">
        <v>8421</v>
      </c>
      <c r="D133" t="s">
        <v>9559</v>
      </c>
    </row>
    <row r="134" spans="1:4" x14ac:dyDescent="0.25">
      <c r="A134">
        <v>8</v>
      </c>
      <c r="B134" t="s">
        <v>9552</v>
      </c>
      <c r="C134">
        <v>8433</v>
      </c>
      <c r="D134" t="s">
        <v>9560</v>
      </c>
    </row>
    <row r="135" spans="1:4" x14ac:dyDescent="0.25">
      <c r="A135">
        <v>8</v>
      </c>
      <c r="B135" t="s">
        <v>9552</v>
      </c>
      <c r="C135">
        <v>8436</v>
      </c>
      <c r="D135" t="s">
        <v>9561</v>
      </c>
    </row>
    <row r="136" spans="1:4" x14ac:dyDescent="0.25">
      <c r="A136">
        <v>8</v>
      </c>
      <c r="B136" t="s">
        <v>9552</v>
      </c>
      <c r="C136">
        <v>8520</v>
      </c>
      <c r="D136" t="s">
        <v>9562</v>
      </c>
    </row>
    <row r="137" spans="1:4" x14ac:dyDescent="0.25">
      <c r="A137">
        <v>8</v>
      </c>
      <c r="B137" t="s">
        <v>9552</v>
      </c>
      <c r="C137">
        <v>8549</v>
      </c>
      <c r="D137" t="s">
        <v>9563</v>
      </c>
    </row>
    <row r="138" spans="1:4" x14ac:dyDescent="0.25">
      <c r="A138">
        <v>8</v>
      </c>
      <c r="B138" t="s">
        <v>9552</v>
      </c>
      <c r="C138">
        <v>8558</v>
      </c>
      <c r="D138" t="s">
        <v>9564</v>
      </c>
    </row>
    <row r="139" spans="1:4" x14ac:dyDescent="0.25">
      <c r="A139">
        <v>8</v>
      </c>
      <c r="B139" t="s">
        <v>9552</v>
      </c>
      <c r="C139">
        <v>8560</v>
      </c>
      <c r="D139" t="s">
        <v>9565</v>
      </c>
    </row>
    <row r="140" spans="1:4" x14ac:dyDescent="0.25">
      <c r="A140">
        <v>8</v>
      </c>
      <c r="B140" t="s">
        <v>9552</v>
      </c>
      <c r="C140">
        <v>8573</v>
      </c>
      <c r="D140" t="s">
        <v>9566</v>
      </c>
    </row>
    <row r="141" spans="1:4" x14ac:dyDescent="0.25">
      <c r="A141">
        <v>8</v>
      </c>
      <c r="B141" t="s">
        <v>9552</v>
      </c>
      <c r="C141">
        <v>8606</v>
      </c>
      <c r="D141" t="s">
        <v>9567</v>
      </c>
    </row>
    <row r="142" spans="1:4" x14ac:dyDescent="0.25">
      <c r="A142">
        <v>8</v>
      </c>
      <c r="B142" t="s">
        <v>9552</v>
      </c>
      <c r="C142">
        <v>8634</v>
      </c>
      <c r="D142" t="s">
        <v>9568</v>
      </c>
    </row>
    <row r="143" spans="1:4" x14ac:dyDescent="0.25">
      <c r="A143">
        <v>8</v>
      </c>
      <c r="B143" t="s">
        <v>9552</v>
      </c>
      <c r="C143">
        <v>8638</v>
      </c>
      <c r="D143" t="s">
        <v>9514</v>
      </c>
    </row>
    <row r="144" spans="1:4" x14ac:dyDescent="0.25">
      <c r="A144">
        <v>8</v>
      </c>
      <c r="B144" t="s">
        <v>9552</v>
      </c>
      <c r="C144">
        <v>8675</v>
      </c>
      <c r="D144" t="s">
        <v>9569</v>
      </c>
    </row>
    <row r="145" spans="1:4" x14ac:dyDescent="0.25">
      <c r="A145">
        <v>8</v>
      </c>
      <c r="B145" t="s">
        <v>9552</v>
      </c>
      <c r="C145">
        <v>8685</v>
      </c>
      <c r="D145" t="s">
        <v>9570</v>
      </c>
    </row>
    <row r="146" spans="1:4" x14ac:dyDescent="0.25">
      <c r="A146">
        <v>8</v>
      </c>
      <c r="B146" t="s">
        <v>9552</v>
      </c>
      <c r="C146">
        <v>8758</v>
      </c>
      <c r="D146" t="s">
        <v>9571</v>
      </c>
    </row>
    <row r="147" spans="1:4" x14ac:dyDescent="0.25">
      <c r="A147">
        <v>8</v>
      </c>
      <c r="B147" t="s">
        <v>9552</v>
      </c>
      <c r="C147">
        <v>8770</v>
      </c>
      <c r="D147" t="s">
        <v>9572</v>
      </c>
    </row>
    <row r="148" spans="1:4" x14ac:dyDescent="0.25">
      <c r="A148">
        <v>8</v>
      </c>
      <c r="B148" t="s">
        <v>9552</v>
      </c>
      <c r="C148">
        <v>8832</v>
      </c>
      <c r="D148" t="s">
        <v>9573</v>
      </c>
    </row>
    <row r="149" spans="1:4" x14ac:dyDescent="0.25">
      <c r="A149">
        <v>8</v>
      </c>
      <c r="B149" t="s">
        <v>9552</v>
      </c>
      <c r="C149">
        <v>8849</v>
      </c>
      <c r="D149" t="s">
        <v>9574</v>
      </c>
    </row>
    <row r="150" spans="1:4" x14ac:dyDescent="0.25">
      <c r="A150">
        <v>11</v>
      </c>
      <c r="B150" t="s">
        <v>9575</v>
      </c>
      <c r="C150">
        <v>11001</v>
      </c>
      <c r="D150" t="s">
        <v>9575</v>
      </c>
    </row>
    <row r="151" spans="1:4" x14ac:dyDescent="0.25">
      <c r="A151">
        <v>13</v>
      </c>
      <c r="B151" t="s">
        <v>9576</v>
      </c>
      <c r="C151">
        <v>13001</v>
      </c>
      <c r="D151" t="s">
        <v>9577</v>
      </c>
    </row>
    <row r="152" spans="1:4" x14ac:dyDescent="0.25">
      <c r="A152">
        <v>13</v>
      </c>
      <c r="B152" t="s">
        <v>9576</v>
      </c>
      <c r="C152">
        <v>13006</v>
      </c>
      <c r="D152" t="s">
        <v>9578</v>
      </c>
    </row>
    <row r="153" spans="1:4" x14ac:dyDescent="0.25">
      <c r="A153">
        <v>13</v>
      </c>
      <c r="B153" t="s">
        <v>9576</v>
      </c>
      <c r="C153">
        <v>13030</v>
      </c>
      <c r="D153" t="s">
        <v>9579</v>
      </c>
    </row>
    <row r="154" spans="1:4" x14ac:dyDescent="0.25">
      <c r="A154">
        <v>13</v>
      </c>
      <c r="B154" t="s">
        <v>9576</v>
      </c>
      <c r="C154">
        <v>13042</v>
      </c>
      <c r="D154" t="s">
        <v>9580</v>
      </c>
    </row>
    <row r="155" spans="1:4" x14ac:dyDescent="0.25">
      <c r="A155">
        <v>13</v>
      </c>
      <c r="B155" t="s">
        <v>9576</v>
      </c>
      <c r="C155">
        <v>13052</v>
      </c>
      <c r="D155" t="s">
        <v>9581</v>
      </c>
    </row>
    <row r="156" spans="1:4" x14ac:dyDescent="0.25">
      <c r="A156">
        <v>13</v>
      </c>
      <c r="B156" t="s">
        <v>9576</v>
      </c>
      <c r="C156">
        <v>13062</v>
      </c>
      <c r="D156" t="s">
        <v>9582</v>
      </c>
    </row>
    <row r="157" spans="1:4" x14ac:dyDescent="0.25">
      <c r="A157">
        <v>13</v>
      </c>
      <c r="B157" t="s">
        <v>9576</v>
      </c>
      <c r="C157">
        <v>13074</v>
      </c>
      <c r="D157" t="s">
        <v>9583</v>
      </c>
    </row>
    <row r="158" spans="1:4" x14ac:dyDescent="0.25">
      <c r="A158">
        <v>13</v>
      </c>
      <c r="B158" t="s">
        <v>9576</v>
      </c>
      <c r="C158">
        <v>13140</v>
      </c>
      <c r="D158" t="s">
        <v>9584</v>
      </c>
    </row>
    <row r="159" spans="1:4" x14ac:dyDescent="0.25">
      <c r="A159">
        <v>13</v>
      </c>
      <c r="B159" t="s">
        <v>9576</v>
      </c>
      <c r="C159">
        <v>13160</v>
      </c>
      <c r="D159" t="s">
        <v>9585</v>
      </c>
    </row>
    <row r="160" spans="1:4" x14ac:dyDescent="0.25">
      <c r="A160">
        <v>13</v>
      </c>
      <c r="B160" t="s">
        <v>9576</v>
      </c>
      <c r="C160">
        <v>13188</v>
      </c>
      <c r="D160" t="s">
        <v>9586</v>
      </c>
    </row>
    <row r="161" spans="1:4" x14ac:dyDescent="0.25">
      <c r="A161">
        <v>13</v>
      </c>
      <c r="B161" t="s">
        <v>9576</v>
      </c>
      <c r="C161">
        <v>13212</v>
      </c>
      <c r="D161" t="s">
        <v>9587</v>
      </c>
    </row>
    <row r="162" spans="1:4" x14ac:dyDescent="0.25">
      <c r="A162">
        <v>13</v>
      </c>
      <c r="B162" t="s">
        <v>9576</v>
      </c>
      <c r="C162">
        <v>13222</v>
      </c>
      <c r="D162" t="s">
        <v>9588</v>
      </c>
    </row>
    <row r="163" spans="1:4" x14ac:dyDescent="0.25">
      <c r="A163">
        <v>13</v>
      </c>
      <c r="B163" t="s">
        <v>9576</v>
      </c>
      <c r="C163">
        <v>13244</v>
      </c>
      <c r="D163" t="s">
        <v>9589</v>
      </c>
    </row>
    <row r="164" spans="1:4" x14ac:dyDescent="0.25">
      <c r="A164">
        <v>13</v>
      </c>
      <c r="B164" t="s">
        <v>9576</v>
      </c>
      <c r="C164">
        <v>13248</v>
      </c>
      <c r="D164" t="s">
        <v>9590</v>
      </c>
    </row>
    <row r="165" spans="1:4" x14ac:dyDescent="0.25">
      <c r="A165">
        <v>13</v>
      </c>
      <c r="B165" t="s">
        <v>9576</v>
      </c>
      <c r="C165">
        <v>13268</v>
      </c>
      <c r="D165" t="s">
        <v>9591</v>
      </c>
    </row>
    <row r="166" spans="1:4" x14ac:dyDescent="0.25">
      <c r="A166">
        <v>13</v>
      </c>
      <c r="B166" t="s">
        <v>9576</v>
      </c>
      <c r="C166">
        <v>13300</v>
      </c>
      <c r="D166" t="s">
        <v>9592</v>
      </c>
    </row>
    <row r="167" spans="1:4" x14ac:dyDescent="0.25">
      <c r="A167">
        <v>13</v>
      </c>
      <c r="B167" t="s">
        <v>9576</v>
      </c>
      <c r="C167">
        <v>13430</v>
      </c>
      <c r="D167" t="s">
        <v>9593</v>
      </c>
    </row>
    <row r="168" spans="1:4" x14ac:dyDescent="0.25">
      <c r="A168">
        <v>13</v>
      </c>
      <c r="B168" t="s">
        <v>9576</v>
      </c>
      <c r="C168">
        <v>13433</v>
      </c>
      <c r="D168" t="s">
        <v>9594</v>
      </c>
    </row>
    <row r="169" spans="1:4" x14ac:dyDescent="0.25">
      <c r="A169">
        <v>13</v>
      </c>
      <c r="B169" t="s">
        <v>9576</v>
      </c>
      <c r="C169">
        <v>13440</v>
      </c>
      <c r="D169" t="s">
        <v>9595</v>
      </c>
    </row>
    <row r="170" spans="1:4" x14ac:dyDescent="0.25">
      <c r="A170">
        <v>13</v>
      </c>
      <c r="B170" t="s">
        <v>9576</v>
      </c>
      <c r="C170">
        <v>13442</v>
      </c>
      <c r="D170" t="s">
        <v>9596</v>
      </c>
    </row>
    <row r="171" spans="1:4" x14ac:dyDescent="0.25">
      <c r="A171">
        <v>13</v>
      </c>
      <c r="B171" t="s">
        <v>9576</v>
      </c>
      <c r="C171">
        <v>13458</v>
      </c>
      <c r="D171" t="s">
        <v>9597</v>
      </c>
    </row>
    <row r="172" spans="1:4" x14ac:dyDescent="0.25">
      <c r="A172">
        <v>13</v>
      </c>
      <c r="B172" t="s">
        <v>9576</v>
      </c>
      <c r="C172">
        <v>13468</v>
      </c>
      <c r="D172" t="s">
        <v>9598</v>
      </c>
    </row>
    <row r="173" spans="1:4" x14ac:dyDescent="0.25">
      <c r="A173">
        <v>13</v>
      </c>
      <c r="B173" t="s">
        <v>9576</v>
      </c>
      <c r="C173">
        <v>13473</v>
      </c>
      <c r="D173" t="s">
        <v>4773</v>
      </c>
    </row>
    <row r="174" spans="1:4" x14ac:dyDescent="0.25">
      <c r="A174">
        <v>13</v>
      </c>
      <c r="B174" t="s">
        <v>9576</v>
      </c>
      <c r="C174">
        <v>13490</v>
      </c>
      <c r="D174" t="s">
        <v>9599</v>
      </c>
    </row>
    <row r="175" spans="1:4" x14ac:dyDescent="0.25">
      <c r="A175">
        <v>13</v>
      </c>
      <c r="B175" t="s">
        <v>9576</v>
      </c>
      <c r="C175">
        <v>13549</v>
      </c>
      <c r="D175" t="s">
        <v>4958</v>
      </c>
    </row>
    <row r="176" spans="1:4" x14ac:dyDescent="0.25">
      <c r="A176">
        <v>13</v>
      </c>
      <c r="B176" t="s">
        <v>9576</v>
      </c>
      <c r="C176">
        <v>13580</v>
      </c>
      <c r="D176" t="s">
        <v>9600</v>
      </c>
    </row>
    <row r="177" spans="1:4" x14ac:dyDescent="0.25">
      <c r="A177">
        <v>13</v>
      </c>
      <c r="B177" t="s">
        <v>9576</v>
      </c>
      <c r="C177">
        <v>13600</v>
      </c>
      <c r="D177" t="s">
        <v>9601</v>
      </c>
    </row>
    <row r="178" spans="1:4" x14ac:dyDescent="0.25">
      <c r="A178">
        <v>13</v>
      </c>
      <c r="B178" t="s">
        <v>9576</v>
      </c>
      <c r="C178">
        <v>13620</v>
      </c>
      <c r="D178" t="s">
        <v>9602</v>
      </c>
    </row>
    <row r="179" spans="1:4" x14ac:dyDescent="0.25">
      <c r="A179">
        <v>13</v>
      </c>
      <c r="B179" t="s">
        <v>9576</v>
      </c>
      <c r="C179">
        <v>13647</v>
      </c>
      <c r="D179" t="s">
        <v>9603</v>
      </c>
    </row>
    <row r="180" spans="1:4" x14ac:dyDescent="0.25">
      <c r="A180">
        <v>13</v>
      </c>
      <c r="B180" t="s">
        <v>9576</v>
      </c>
      <c r="C180">
        <v>13650</v>
      </c>
      <c r="D180" t="s">
        <v>9604</v>
      </c>
    </row>
    <row r="181" spans="1:4" x14ac:dyDescent="0.25">
      <c r="A181">
        <v>13</v>
      </c>
      <c r="B181" t="s">
        <v>9576</v>
      </c>
      <c r="C181">
        <v>13654</v>
      </c>
      <c r="D181" t="s">
        <v>9605</v>
      </c>
    </row>
    <row r="182" spans="1:4" x14ac:dyDescent="0.25">
      <c r="A182">
        <v>13</v>
      </c>
      <c r="B182" t="s">
        <v>9576</v>
      </c>
      <c r="C182">
        <v>13655</v>
      </c>
      <c r="D182" t="s">
        <v>9606</v>
      </c>
    </row>
    <row r="183" spans="1:4" x14ac:dyDescent="0.25">
      <c r="A183">
        <v>13</v>
      </c>
      <c r="B183" t="s">
        <v>9576</v>
      </c>
      <c r="C183">
        <v>13657</v>
      </c>
      <c r="D183" t="s">
        <v>9607</v>
      </c>
    </row>
    <row r="184" spans="1:4" x14ac:dyDescent="0.25">
      <c r="A184">
        <v>13</v>
      </c>
      <c r="B184" t="s">
        <v>9576</v>
      </c>
      <c r="C184">
        <v>13667</v>
      </c>
      <c r="D184" t="s">
        <v>9608</v>
      </c>
    </row>
    <row r="185" spans="1:4" x14ac:dyDescent="0.25">
      <c r="A185">
        <v>13</v>
      </c>
      <c r="B185" t="s">
        <v>9576</v>
      </c>
      <c r="C185">
        <v>13670</v>
      </c>
      <c r="D185" t="s">
        <v>9609</v>
      </c>
    </row>
    <row r="186" spans="1:4" x14ac:dyDescent="0.25">
      <c r="A186">
        <v>13</v>
      </c>
      <c r="B186" t="s">
        <v>9576</v>
      </c>
      <c r="C186">
        <v>13673</v>
      </c>
      <c r="D186" t="s">
        <v>9610</v>
      </c>
    </row>
    <row r="187" spans="1:4" x14ac:dyDescent="0.25">
      <c r="A187">
        <v>13</v>
      </c>
      <c r="B187" t="s">
        <v>9576</v>
      </c>
      <c r="C187">
        <v>13683</v>
      </c>
      <c r="D187" t="s">
        <v>9611</v>
      </c>
    </row>
    <row r="188" spans="1:4" x14ac:dyDescent="0.25">
      <c r="A188">
        <v>13</v>
      </c>
      <c r="B188" t="s">
        <v>9576</v>
      </c>
      <c r="C188">
        <v>13688</v>
      </c>
      <c r="D188" t="s">
        <v>9612</v>
      </c>
    </row>
    <row r="189" spans="1:4" x14ac:dyDescent="0.25">
      <c r="A189">
        <v>13</v>
      </c>
      <c r="B189" t="s">
        <v>9576</v>
      </c>
      <c r="C189">
        <v>13744</v>
      </c>
      <c r="D189" t="s">
        <v>9613</v>
      </c>
    </row>
    <row r="190" spans="1:4" x14ac:dyDescent="0.25">
      <c r="A190">
        <v>13</v>
      </c>
      <c r="B190" t="s">
        <v>9576</v>
      </c>
      <c r="C190">
        <v>13760</v>
      </c>
      <c r="D190" t="s">
        <v>9614</v>
      </c>
    </row>
    <row r="191" spans="1:4" x14ac:dyDescent="0.25">
      <c r="A191">
        <v>13</v>
      </c>
      <c r="B191" t="s">
        <v>9576</v>
      </c>
      <c r="C191">
        <v>13780</v>
      </c>
      <c r="D191" t="s">
        <v>9615</v>
      </c>
    </row>
    <row r="192" spans="1:4" x14ac:dyDescent="0.25">
      <c r="A192">
        <v>13</v>
      </c>
      <c r="B192" t="s">
        <v>9576</v>
      </c>
      <c r="C192">
        <v>13810</v>
      </c>
      <c r="D192" t="s">
        <v>9616</v>
      </c>
    </row>
    <row r="193" spans="1:4" x14ac:dyDescent="0.25">
      <c r="A193">
        <v>13</v>
      </c>
      <c r="B193" t="s">
        <v>9576</v>
      </c>
      <c r="C193">
        <v>13836</v>
      </c>
      <c r="D193" t="s">
        <v>9617</v>
      </c>
    </row>
    <row r="194" spans="1:4" x14ac:dyDescent="0.25">
      <c r="A194">
        <v>13</v>
      </c>
      <c r="B194" t="s">
        <v>9576</v>
      </c>
      <c r="C194">
        <v>13838</v>
      </c>
      <c r="D194" t="s">
        <v>9618</v>
      </c>
    </row>
    <row r="195" spans="1:4" x14ac:dyDescent="0.25">
      <c r="A195">
        <v>13</v>
      </c>
      <c r="B195" t="s">
        <v>9576</v>
      </c>
      <c r="C195">
        <v>13873</v>
      </c>
      <c r="D195" t="s">
        <v>9619</v>
      </c>
    </row>
    <row r="196" spans="1:4" x14ac:dyDescent="0.25">
      <c r="A196">
        <v>13</v>
      </c>
      <c r="B196" t="s">
        <v>9576</v>
      </c>
      <c r="C196">
        <v>13894</v>
      </c>
      <c r="D196" t="s">
        <v>9620</v>
      </c>
    </row>
    <row r="197" spans="1:4" x14ac:dyDescent="0.25">
      <c r="A197">
        <v>15</v>
      </c>
      <c r="B197" t="s">
        <v>9621</v>
      </c>
      <c r="C197">
        <v>15001</v>
      </c>
      <c r="D197" t="s">
        <v>9622</v>
      </c>
    </row>
    <row r="198" spans="1:4" x14ac:dyDescent="0.25">
      <c r="A198">
        <v>15</v>
      </c>
      <c r="B198" t="s">
        <v>9621</v>
      </c>
      <c r="C198">
        <v>15022</v>
      </c>
      <c r="D198" t="s">
        <v>9623</v>
      </c>
    </row>
    <row r="199" spans="1:4" x14ac:dyDescent="0.25">
      <c r="A199">
        <v>15</v>
      </c>
      <c r="B199" t="s">
        <v>9621</v>
      </c>
      <c r="C199">
        <v>15047</v>
      </c>
      <c r="D199" t="s">
        <v>9624</v>
      </c>
    </row>
    <row r="200" spans="1:4" x14ac:dyDescent="0.25">
      <c r="A200">
        <v>15</v>
      </c>
      <c r="B200" t="s">
        <v>9621</v>
      </c>
      <c r="C200">
        <v>15051</v>
      </c>
      <c r="D200" t="s">
        <v>9625</v>
      </c>
    </row>
    <row r="201" spans="1:4" x14ac:dyDescent="0.25">
      <c r="A201">
        <v>15</v>
      </c>
      <c r="B201" t="s">
        <v>9621</v>
      </c>
      <c r="C201">
        <v>15087</v>
      </c>
      <c r="D201" t="s">
        <v>9626</v>
      </c>
    </row>
    <row r="202" spans="1:4" x14ac:dyDescent="0.25">
      <c r="A202">
        <v>15</v>
      </c>
      <c r="B202" t="s">
        <v>9621</v>
      </c>
      <c r="C202">
        <v>15090</v>
      </c>
      <c r="D202" t="s">
        <v>9627</v>
      </c>
    </row>
    <row r="203" spans="1:4" x14ac:dyDescent="0.25">
      <c r="A203">
        <v>15</v>
      </c>
      <c r="B203" t="s">
        <v>9621</v>
      </c>
      <c r="C203">
        <v>15092</v>
      </c>
      <c r="D203" t="s">
        <v>9628</v>
      </c>
    </row>
    <row r="204" spans="1:4" x14ac:dyDescent="0.25">
      <c r="A204">
        <v>15</v>
      </c>
      <c r="B204" t="s">
        <v>9621</v>
      </c>
      <c r="C204">
        <v>15097</v>
      </c>
      <c r="D204" t="s">
        <v>9629</v>
      </c>
    </row>
    <row r="205" spans="1:4" x14ac:dyDescent="0.25">
      <c r="A205">
        <v>15</v>
      </c>
      <c r="B205" t="s">
        <v>9621</v>
      </c>
      <c r="C205">
        <v>15104</v>
      </c>
      <c r="D205" t="s">
        <v>9621</v>
      </c>
    </row>
    <row r="206" spans="1:4" x14ac:dyDescent="0.25">
      <c r="A206">
        <v>15</v>
      </c>
      <c r="B206" t="s">
        <v>9621</v>
      </c>
      <c r="C206">
        <v>15106</v>
      </c>
      <c r="D206" t="s">
        <v>9461</v>
      </c>
    </row>
    <row r="207" spans="1:4" x14ac:dyDescent="0.25">
      <c r="A207">
        <v>15</v>
      </c>
      <c r="B207" t="s">
        <v>9621</v>
      </c>
      <c r="C207">
        <v>15109</v>
      </c>
      <c r="D207" t="s">
        <v>9630</v>
      </c>
    </row>
    <row r="208" spans="1:4" x14ac:dyDescent="0.25">
      <c r="A208">
        <v>15</v>
      </c>
      <c r="B208" t="s">
        <v>9621</v>
      </c>
      <c r="C208">
        <v>15114</v>
      </c>
      <c r="D208" t="s">
        <v>9631</v>
      </c>
    </row>
    <row r="209" spans="1:4" x14ac:dyDescent="0.25">
      <c r="A209">
        <v>15</v>
      </c>
      <c r="B209" t="s">
        <v>9621</v>
      </c>
      <c r="C209">
        <v>15131</v>
      </c>
      <c r="D209" t="s">
        <v>1493</v>
      </c>
    </row>
    <row r="210" spans="1:4" x14ac:dyDescent="0.25">
      <c r="A210">
        <v>15</v>
      </c>
      <c r="B210" t="s">
        <v>9621</v>
      </c>
      <c r="C210">
        <v>15135</v>
      </c>
      <c r="D210" t="s">
        <v>9632</v>
      </c>
    </row>
    <row r="211" spans="1:4" x14ac:dyDescent="0.25">
      <c r="A211">
        <v>15</v>
      </c>
      <c r="B211" t="s">
        <v>9621</v>
      </c>
      <c r="C211">
        <v>15162</v>
      </c>
      <c r="D211" t="s">
        <v>9633</v>
      </c>
    </row>
    <row r="212" spans="1:4" x14ac:dyDescent="0.25">
      <c r="A212">
        <v>15</v>
      </c>
      <c r="B212" t="s">
        <v>9621</v>
      </c>
      <c r="C212">
        <v>15172</v>
      </c>
      <c r="D212" t="s">
        <v>9634</v>
      </c>
    </row>
    <row r="213" spans="1:4" x14ac:dyDescent="0.25">
      <c r="A213">
        <v>15</v>
      </c>
      <c r="B213" t="s">
        <v>9621</v>
      </c>
      <c r="C213">
        <v>15176</v>
      </c>
      <c r="D213" t="s">
        <v>9635</v>
      </c>
    </row>
    <row r="214" spans="1:4" x14ac:dyDescent="0.25">
      <c r="A214">
        <v>15</v>
      </c>
      <c r="B214" t="s">
        <v>9621</v>
      </c>
      <c r="C214">
        <v>15180</v>
      </c>
      <c r="D214" t="s">
        <v>9636</v>
      </c>
    </row>
    <row r="215" spans="1:4" x14ac:dyDescent="0.25">
      <c r="A215">
        <v>15</v>
      </c>
      <c r="B215" t="s">
        <v>9621</v>
      </c>
      <c r="C215">
        <v>15183</v>
      </c>
      <c r="D215" t="s">
        <v>9637</v>
      </c>
    </row>
    <row r="216" spans="1:4" x14ac:dyDescent="0.25">
      <c r="A216">
        <v>15</v>
      </c>
      <c r="B216" t="s">
        <v>9621</v>
      </c>
      <c r="C216">
        <v>15185</v>
      </c>
      <c r="D216" t="s">
        <v>9638</v>
      </c>
    </row>
    <row r="217" spans="1:4" x14ac:dyDescent="0.25">
      <c r="A217">
        <v>15</v>
      </c>
      <c r="B217" t="s">
        <v>9621</v>
      </c>
      <c r="C217">
        <v>15187</v>
      </c>
      <c r="D217" t="s">
        <v>9639</v>
      </c>
    </row>
    <row r="218" spans="1:4" x14ac:dyDescent="0.25">
      <c r="A218">
        <v>15</v>
      </c>
      <c r="B218" t="s">
        <v>9621</v>
      </c>
      <c r="C218">
        <v>15189</v>
      </c>
      <c r="D218" t="s">
        <v>9640</v>
      </c>
    </row>
    <row r="219" spans="1:4" x14ac:dyDescent="0.25">
      <c r="A219">
        <v>15</v>
      </c>
      <c r="B219" t="s">
        <v>9621</v>
      </c>
      <c r="C219">
        <v>15204</v>
      </c>
      <c r="D219" t="s">
        <v>9641</v>
      </c>
    </row>
    <row r="220" spans="1:4" x14ac:dyDescent="0.25">
      <c r="A220">
        <v>15</v>
      </c>
      <c r="B220" t="s">
        <v>9621</v>
      </c>
      <c r="C220">
        <v>15212</v>
      </c>
      <c r="D220" t="s">
        <v>9642</v>
      </c>
    </row>
    <row r="221" spans="1:4" x14ac:dyDescent="0.25">
      <c r="A221">
        <v>15</v>
      </c>
      <c r="B221" t="s">
        <v>9621</v>
      </c>
      <c r="C221">
        <v>15215</v>
      </c>
      <c r="D221" t="s">
        <v>9643</v>
      </c>
    </row>
    <row r="222" spans="1:4" x14ac:dyDescent="0.25">
      <c r="A222">
        <v>15</v>
      </c>
      <c r="B222" t="s">
        <v>9621</v>
      </c>
      <c r="C222">
        <v>15218</v>
      </c>
      <c r="D222" t="s">
        <v>9644</v>
      </c>
    </row>
    <row r="223" spans="1:4" x14ac:dyDescent="0.25">
      <c r="A223">
        <v>15</v>
      </c>
      <c r="B223" t="s">
        <v>9621</v>
      </c>
      <c r="C223">
        <v>15223</v>
      </c>
      <c r="D223" t="s">
        <v>9645</v>
      </c>
    </row>
    <row r="224" spans="1:4" x14ac:dyDescent="0.25">
      <c r="A224">
        <v>15</v>
      </c>
      <c r="B224" t="s">
        <v>9621</v>
      </c>
      <c r="C224">
        <v>15224</v>
      </c>
      <c r="D224" t="s">
        <v>9646</v>
      </c>
    </row>
    <row r="225" spans="1:4" x14ac:dyDescent="0.25">
      <c r="A225">
        <v>15</v>
      </c>
      <c r="B225" t="s">
        <v>9621</v>
      </c>
      <c r="C225">
        <v>15226</v>
      </c>
      <c r="D225" t="s">
        <v>9647</v>
      </c>
    </row>
    <row r="226" spans="1:4" x14ac:dyDescent="0.25">
      <c r="A226">
        <v>15</v>
      </c>
      <c r="B226" t="s">
        <v>9621</v>
      </c>
      <c r="C226">
        <v>15232</v>
      </c>
      <c r="D226" t="s">
        <v>9648</v>
      </c>
    </row>
    <row r="227" spans="1:4" x14ac:dyDescent="0.25">
      <c r="A227">
        <v>15</v>
      </c>
      <c r="B227" t="s">
        <v>9621</v>
      </c>
      <c r="C227">
        <v>15236</v>
      </c>
      <c r="D227" t="s">
        <v>9649</v>
      </c>
    </row>
    <row r="228" spans="1:4" x14ac:dyDescent="0.25">
      <c r="A228">
        <v>15</v>
      </c>
      <c r="B228" t="s">
        <v>9621</v>
      </c>
      <c r="C228">
        <v>15238</v>
      </c>
      <c r="D228" t="s">
        <v>6488</v>
      </c>
    </row>
    <row r="229" spans="1:4" x14ac:dyDescent="0.25">
      <c r="A229">
        <v>15</v>
      </c>
      <c r="B229" t="s">
        <v>9621</v>
      </c>
      <c r="C229">
        <v>15244</v>
      </c>
      <c r="D229" t="s">
        <v>9650</v>
      </c>
    </row>
    <row r="230" spans="1:4" x14ac:dyDescent="0.25">
      <c r="A230">
        <v>15</v>
      </c>
      <c r="B230" t="s">
        <v>9621</v>
      </c>
      <c r="C230">
        <v>15248</v>
      </c>
      <c r="D230" t="s">
        <v>9651</v>
      </c>
    </row>
    <row r="231" spans="1:4" x14ac:dyDescent="0.25">
      <c r="A231">
        <v>15</v>
      </c>
      <c r="B231" t="s">
        <v>9621</v>
      </c>
      <c r="C231">
        <v>15272</v>
      </c>
      <c r="D231" t="s">
        <v>9652</v>
      </c>
    </row>
    <row r="232" spans="1:4" x14ac:dyDescent="0.25">
      <c r="A232">
        <v>15</v>
      </c>
      <c r="B232" t="s">
        <v>9621</v>
      </c>
      <c r="C232">
        <v>15276</v>
      </c>
      <c r="D232" t="s">
        <v>9653</v>
      </c>
    </row>
    <row r="233" spans="1:4" x14ac:dyDescent="0.25">
      <c r="A233">
        <v>15</v>
      </c>
      <c r="B233" t="s">
        <v>9621</v>
      </c>
      <c r="C233">
        <v>15293</v>
      </c>
      <c r="D233" t="s">
        <v>9654</v>
      </c>
    </row>
    <row r="234" spans="1:4" x14ac:dyDescent="0.25">
      <c r="A234">
        <v>15</v>
      </c>
      <c r="B234" t="s">
        <v>9621</v>
      </c>
      <c r="C234">
        <v>15296</v>
      </c>
      <c r="D234" t="s">
        <v>9655</v>
      </c>
    </row>
    <row r="235" spans="1:4" x14ac:dyDescent="0.25">
      <c r="A235">
        <v>15</v>
      </c>
      <c r="B235" t="s">
        <v>9621</v>
      </c>
      <c r="C235">
        <v>15299</v>
      </c>
      <c r="D235" t="s">
        <v>9656</v>
      </c>
    </row>
    <row r="236" spans="1:4" x14ac:dyDescent="0.25">
      <c r="A236">
        <v>15</v>
      </c>
      <c r="B236" t="s">
        <v>9621</v>
      </c>
      <c r="C236">
        <v>15317</v>
      </c>
      <c r="D236" t="s">
        <v>9657</v>
      </c>
    </row>
    <row r="237" spans="1:4" x14ac:dyDescent="0.25">
      <c r="A237">
        <v>15</v>
      </c>
      <c r="B237" t="s">
        <v>9621</v>
      </c>
      <c r="C237">
        <v>15322</v>
      </c>
      <c r="D237" t="s">
        <v>9658</v>
      </c>
    </row>
    <row r="238" spans="1:4" x14ac:dyDescent="0.25">
      <c r="A238">
        <v>15</v>
      </c>
      <c r="B238" t="s">
        <v>9621</v>
      </c>
      <c r="C238">
        <v>15325</v>
      </c>
      <c r="D238" t="s">
        <v>9659</v>
      </c>
    </row>
    <row r="239" spans="1:4" x14ac:dyDescent="0.25">
      <c r="A239">
        <v>15</v>
      </c>
      <c r="B239" t="s">
        <v>9621</v>
      </c>
      <c r="C239">
        <v>15332</v>
      </c>
      <c r="D239" t="s">
        <v>9660</v>
      </c>
    </row>
    <row r="240" spans="1:4" x14ac:dyDescent="0.25">
      <c r="A240">
        <v>15</v>
      </c>
      <c r="B240" t="s">
        <v>9621</v>
      </c>
      <c r="C240">
        <v>15362</v>
      </c>
      <c r="D240" t="s">
        <v>9661</v>
      </c>
    </row>
    <row r="241" spans="1:4" x14ac:dyDescent="0.25">
      <c r="A241">
        <v>15</v>
      </c>
      <c r="B241" t="s">
        <v>9621</v>
      </c>
      <c r="C241">
        <v>15367</v>
      </c>
      <c r="D241" t="s">
        <v>9662</v>
      </c>
    </row>
    <row r="242" spans="1:4" x14ac:dyDescent="0.25">
      <c r="A242">
        <v>15</v>
      </c>
      <c r="B242" t="s">
        <v>9621</v>
      </c>
      <c r="C242">
        <v>15368</v>
      </c>
      <c r="D242" t="s">
        <v>9494</v>
      </c>
    </row>
    <row r="243" spans="1:4" x14ac:dyDescent="0.25">
      <c r="A243">
        <v>15</v>
      </c>
      <c r="B243" t="s">
        <v>9621</v>
      </c>
      <c r="C243">
        <v>15377</v>
      </c>
      <c r="D243" t="s">
        <v>9663</v>
      </c>
    </row>
    <row r="244" spans="1:4" x14ac:dyDescent="0.25">
      <c r="A244">
        <v>15</v>
      </c>
      <c r="B244" t="s">
        <v>9621</v>
      </c>
      <c r="C244">
        <v>15380</v>
      </c>
      <c r="D244" t="s">
        <v>9664</v>
      </c>
    </row>
    <row r="245" spans="1:4" x14ac:dyDescent="0.25">
      <c r="A245">
        <v>15</v>
      </c>
      <c r="B245" t="s">
        <v>9621</v>
      </c>
      <c r="C245">
        <v>15401</v>
      </c>
      <c r="D245" t="s">
        <v>9665</v>
      </c>
    </row>
    <row r="246" spans="1:4" x14ac:dyDescent="0.25">
      <c r="A246">
        <v>15</v>
      </c>
      <c r="B246" t="s">
        <v>9621</v>
      </c>
      <c r="C246">
        <v>15403</v>
      </c>
      <c r="D246" t="s">
        <v>9666</v>
      </c>
    </row>
    <row r="247" spans="1:4" x14ac:dyDescent="0.25">
      <c r="A247">
        <v>15</v>
      </c>
      <c r="B247" t="s">
        <v>9621</v>
      </c>
      <c r="C247">
        <v>15407</v>
      </c>
      <c r="D247" t="s">
        <v>9667</v>
      </c>
    </row>
    <row r="248" spans="1:4" x14ac:dyDescent="0.25">
      <c r="A248">
        <v>15</v>
      </c>
      <c r="B248" t="s">
        <v>9621</v>
      </c>
      <c r="C248">
        <v>15425</v>
      </c>
      <c r="D248" t="s">
        <v>9668</v>
      </c>
    </row>
    <row r="249" spans="1:4" x14ac:dyDescent="0.25">
      <c r="A249">
        <v>15</v>
      </c>
      <c r="B249" t="s">
        <v>9621</v>
      </c>
      <c r="C249">
        <v>15442</v>
      </c>
      <c r="D249" t="s">
        <v>9669</v>
      </c>
    </row>
    <row r="250" spans="1:4" x14ac:dyDescent="0.25">
      <c r="A250">
        <v>15</v>
      </c>
      <c r="B250" t="s">
        <v>9621</v>
      </c>
      <c r="C250">
        <v>15455</v>
      </c>
      <c r="D250" t="s">
        <v>9670</v>
      </c>
    </row>
    <row r="251" spans="1:4" x14ac:dyDescent="0.25">
      <c r="A251">
        <v>15</v>
      </c>
      <c r="B251" t="s">
        <v>9621</v>
      </c>
      <c r="C251">
        <v>15464</v>
      </c>
      <c r="D251" t="s">
        <v>9671</v>
      </c>
    </row>
    <row r="252" spans="1:4" x14ac:dyDescent="0.25">
      <c r="A252">
        <v>15</v>
      </c>
      <c r="B252" t="s">
        <v>9621</v>
      </c>
      <c r="C252">
        <v>15466</v>
      </c>
      <c r="D252" t="s">
        <v>9672</v>
      </c>
    </row>
    <row r="253" spans="1:4" x14ac:dyDescent="0.25">
      <c r="A253">
        <v>15</v>
      </c>
      <c r="B253" t="s">
        <v>9621</v>
      </c>
      <c r="C253">
        <v>15469</v>
      </c>
      <c r="D253" t="s">
        <v>9673</v>
      </c>
    </row>
    <row r="254" spans="1:4" x14ac:dyDescent="0.25">
      <c r="A254">
        <v>15</v>
      </c>
      <c r="B254" t="s">
        <v>9621</v>
      </c>
      <c r="C254">
        <v>15476</v>
      </c>
      <c r="D254" t="s">
        <v>9674</v>
      </c>
    </row>
    <row r="255" spans="1:4" x14ac:dyDescent="0.25">
      <c r="A255">
        <v>15</v>
      </c>
      <c r="B255" t="s">
        <v>9621</v>
      </c>
      <c r="C255">
        <v>15480</v>
      </c>
      <c r="D255" t="s">
        <v>9675</v>
      </c>
    </row>
    <row r="256" spans="1:4" x14ac:dyDescent="0.25">
      <c r="A256">
        <v>15</v>
      </c>
      <c r="B256" t="s">
        <v>9621</v>
      </c>
      <c r="C256">
        <v>15491</v>
      </c>
      <c r="D256" t="s">
        <v>9676</v>
      </c>
    </row>
    <row r="257" spans="1:4" x14ac:dyDescent="0.25">
      <c r="A257">
        <v>15</v>
      </c>
      <c r="B257" t="s">
        <v>9621</v>
      </c>
      <c r="C257">
        <v>15494</v>
      </c>
      <c r="D257" t="s">
        <v>9677</v>
      </c>
    </row>
    <row r="258" spans="1:4" x14ac:dyDescent="0.25">
      <c r="A258">
        <v>15</v>
      </c>
      <c r="B258" t="s">
        <v>9621</v>
      </c>
      <c r="C258">
        <v>15500</v>
      </c>
      <c r="D258" t="s">
        <v>9678</v>
      </c>
    </row>
    <row r="259" spans="1:4" x14ac:dyDescent="0.25">
      <c r="A259">
        <v>15</v>
      </c>
      <c r="B259" t="s">
        <v>9621</v>
      </c>
      <c r="C259">
        <v>15507</v>
      </c>
      <c r="D259" t="s">
        <v>9679</v>
      </c>
    </row>
    <row r="260" spans="1:4" x14ac:dyDescent="0.25">
      <c r="A260">
        <v>15</v>
      </c>
      <c r="B260" t="s">
        <v>9621</v>
      </c>
      <c r="C260">
        <v>15511</v>
      </c>
      <c r="D260" t="s">
        <v>9680</v>
      </c>
    </row>
    <row r="261" spans="1:4" x14ac:dyDescent="0.25">
      <c r="A261">
        <v>15</v>
      </c>
      <c r="B261" t="s">
        <v>9621</v>
      </c>
      <c r="C261">
        <v>15514</v>
      </c>
      <c r="D261" t="s">
        <v>9681</v>
      </c>
    </row>
    <row r="262" spans="1:4" x14ac:dyDescent="0.25">
      <c r="A262">
        <v>15</v>
      </c>
      <c r="B262" t="s">
        <v>9621</v>
      </c>
      <c r="C262">
        <v>15516</v>
      </c>
      <c r="D262" t="s">
        <v>9682</v>
      </c>
    </row>
    <row r="263" spans="1:4" x14ac:dyDescent="0.25">
      <c r="A263">
        <v>15</v>
      </c>
      <c r="B263" t="s">
        <v>9621</v>
      </c>
      <c r="C263">
        <v>15518</v>
      </c>
      <c r="D263" t="s">
        <v>9683</v>
      </c>
    </row>
    <row r="264" spans="1:4" x14ac:dyDescent="0.25">
      <c r="A264">
        <v>15</v>
      </c>
      <c r="B264" t="s">
        <v>9621</v>
      </c>
      <c r="C264">
        <v>15522</v>
      </c>
      <c r="D264" t="s">
        <v>9684</v>
      </c>
    </row>
    <row r="265" spans="1:4" x14ac:dyDescent="0.25">
      <c r="A265">
        <v>15</v>
      </c>
      <c r="B265" t="s">
        <v>9621</v>
      </c>
      <c r="C265">
        <v>15531</v>
      </c>
      <c r="D265" t="s">
        <v>9685</v>
      </c>
    </row>
    <row r="266" spans="1:4" x14ac:dyDescent="0.25">
      <c r="A266">
        <v>15</v>
      </c>
      <c r="B266" t="s">
        <v>9621</v>
      </c>
      <c r="C266">
        <v>15533</v>
      </c>
      <c r="D266" t="s">
        <v>9686</v>
      </c>
    </row>
    <row r="267" spans="1:4" x14ac:dyDescent="0.25">
      <c r="A267">
        <v>15</v>
      </c>
      <c r="B267" t="s">
        <v>9621</v>
      </c>
      <c r="C267">
        <v>15537</v>
      </c>
      <c r="D267" t="s">
        <v>9687</v>
      </c>
    </row>
    <row r="268" spans="1:4" x14ac:dyDescent="0.25">
      <c r="A268">
        <v>15</v>
      </c>
      <c r="B268" t="s">
        <v>9621</v>
      </c>
      <c r="C268">
        <v>15542</v>
      </c>
      <c r="D268" t="s">
        <v>9688</v>
      </c>
    </row>
    <row r="269" spans="1:4" x14ac:dyDescent="0.25">
      <c r="A269">
        <v>15</v>
      </c>
      <c r="B269" t="s">
        <v>9621</v>
      </c>
      <c r="C269">
        <v>15550</v>
      </c>
      <c r="D269" t="s">
        <v>9689</v>
      </c>
    </row>
    <row r="270" spans="1:4" x14ac:dyDescent="0.25">
      <c r="A270">
        <v>15</v>
      </c>
      <c r="B270" t="s">
        <v>9621</v>
      </c>
      <c r="C270">
        <v>15572</v>
      </c>
      <c r="D270" t="s">
        <v>9690</v>
      </c>
    </row>
    <row r="271" spans="1:4" x14ac:dyDescent="0.25">
      <c r="A271">
        <v>15</v>
      </c>
      <c r="B271" t="s">
        <v>9621</v>
      </c>
      <c r="C271">
        <v>15580</v>
      </c>
      <c r="D271" t="s">
        <v>9691</v>
      </c>
    </row>
    <row r="272" spans="1:4" x14ac:dyDescent="0.25">
      <c r="A272">
        <v>15</v>
      </c>
      <c r="B272" t="s">
        <v>9621</v>
      </c>
      <c r="C272">
        <v>15599</v>
      </c>
      <c r="D272" t="s">
        <v>9692</v>
      </c>
    </row>
    <row r="273" spans="1:4" x14ac:dyDescent="0.25">
      <c r="A273">
        <v>15</v>
      </c>
      <c r="B273" t="s">
        <v>9621</v>
      </c>
      <c r="C273">
        <v>15600</v>
      </c>
      <c r="D273" t="s">
        <v>9693</v>
      </c>
    </row>
    <row r="274" spans="1:4" x14ac:dyDescent="0.25">
      <c r="A274">
        <v>15</v>
      </c>
      <c r="B274" t="s">
        <v>9621</v>
      </c>
      <c r="C274">
        <v>15621</v>
      </c>
      <c r="D274" t="s">
        <v>9694</v>
      </c>
    </row>
    <row r="275" spans="1:4" x14ac:dyDescent="0.25">
      <c r="A275">
        <v>15</v>
      </c>
      <c r="B275" t="s">
        <v>9621</v>
      </c>
      <c r="C275">
        <v>15632</v>
      </c>
      <c r="D275" t="s">
        <v>9695</v>
      </c>
    </row>
    <row r="276" spans="1:4" x14ac:dyDescent="0.25">
      <c r="A276">
        <v>15</v>
      </c>
      <c r="B276" t="s">
        <v>9621</v>
      </c>
      <c r="C276">
        <v>15638</v>
      </c>
      <c r="D276" t="s">
        <v>9696</v>
      </c>
    </row>
    <row r="277" spans="1:4" x14ac:dyDescent="0.25">
      <c r="A277">
        <v>15</v>
      </c>
      <c r="B277" t="s">
        <v>9621</v>
      </c>
      <c r="C277">
        <v>15646</v>
      </c>
      <c r="D277" t="s">
        <v>9697</v>
      </c>
    </row>
    <row r="278" spans="1:4" x14ac:dyDescent="0.25">
      <c r="A278">
        <v>15</v>
      </c>
      <c r="B278" t="s">
        <v>9621</v>
      </c>
      <c r="C278">
        <v>15660</v>
      </c>
      <c r="D278" t="s">
        <v>9698</v>
      </c>
    </row>
    <row r="279" spans="1:4" x14ac:dyDescent="0.25">
      <c r="A279">
        <v>15</v>
      </c>
      <c r="B279" t="s">
        <v>9621</v>
      </c>
      <c r="C279">
        <v>15664</v>
      </c>
      <c r="D279" t="s">
        <v>9699</v>
      </c>
    </row>
    <row r="280" spans="1:4" x14ac:dyDescent="0.25">
      <c r="A280">
        <v>15</v>
      </c>
      <c r="B280" t="s">
        <v>9621</v>
      </c>
      <c r="C280">
        <v>15667</v>
      </c>
      <c r="D280" t="s">
        <v>9700</v>
      </c>
    </row>
    <row r="281" spans="1:4" x14ac:dyDescent="0.25">
      <c r="A281">
        <v>15</v>
      </c>
      <c r="B281" t="s">
        <v>9621</v>
      </c>
      <c r="C281">
        <v>15673</v>
      </c>
      <c r="D281" t="s">
        <v>9701</v>
      </c>
    </row>
    <row r="282" spans="1:4" x14ac:dyDescent="0.25">
      <c r="A282">
        <v>15</v>
      </c>
      <c r="B282" t="s">
        <v>9621</v>
      </c>
      <c r="C282">
        <v>15676</v>
      </c>
      <c r="D282" t="s">
        <v>9702</v>
      </c>
    </row>
    <row r="283" spans="1:4" x14ac:dyDescent="0.25">
      <c r="A283">
        <v>15</v>
      </c>
      <c r="B283" t="s">
        <v>9621</v>
      </c>
      <c r="C283">
        <v>15681</v>
      </c>
      <c r="D283" t="s">
        <v>9703</v>
      </c>
    </row>
    <row r="284" spans="1:4" x14ac:dyDescent="0.25">
      <c r="A284">
        <v>15</v>
      </c>
      <c r="B284" t="s">
        <v>9621</v>
      </c>
      <c r="C284">
        <v>15686</v>
      </c>
      <c r="D284" t="s">
        <v>9704</v>
      </c>
    </row>
    <row r="285" spans="1:4" x14ac:dyDescent="0.25">
      <c r="A285">
        <v>15</v>
      </c>
      <c r="B285" t="s">
        <v>9621</v>
      </c>
      <c r="C285">
        <v>15690</v>
      </c>
      <c r="D285" t="s">
        <v>9705</v>
      </c>
    </row>
    <row r="286" spans="1:4" x14ac:dyDescent="0.25">
      <c r="A286">
        <v>15</v>
      </c>
      <c r="B286" t="s">
        <v>9621</v>
      </c>
      <c r="C286">
        <v>15693</v>
      </c>
      <c r="D286" t="s">
        <v>9706</v>
      </c>
    </row>
    <row r="287" spans="1:4" x14ac:dyDescent="0.25">
      <c r="A287">
        <v>15</v>
      </c>
      <c r="B287" t="s">
        <v>9621</v>
      </c>
      <c r="C287">
        <v>15696</v>
      </c>
      <c r="D287" t="s">
        <v>9707</v>
      </c>
    </row>
    <row r="288" spans="1:4" x14ac:dyDescent="0.25">
      <c r="A288">
        <v>15</v>
      </c>
      <c r="B288" t="s">
        <v>9621</v>
      </c>
      <c r="C288">
        <v>15720</v>
      </c>
      <c r="D288" t="s">
        <v>9708</v>
      </c>
    </row>
    <row r="289" spans="1:4" x14ac:dyDescent="0.25">
      <c r="A289">
        <v>15</v>
      </c>
      <c r="B289" t="s">
        <v>9621</v>
      </c>
      <c r="C289">
        <v>15723</v>
      </c>
      <c r="D289" t="s">
        <v>9709</v>
      </c>
    </row>
    <row r="290" spans="1:4" x14ac:dyDescent="0.25">
      <c r="A290">
        <v>15</v>
      </c>
      <c r="B290" t="s">
        <v>9621</v>
      </c>
      <c r="C290">
        <v>15740</v>
      </c>
      <c r="D290" t="s">
        <v>9710</v>
      </c>
    </row>
    <row r="291" spans="1:4" x14ac:dyDescent="0.25">
      <c r="A291">
        <v>15</v>
      </c>
      <c r="B291" t="s">
        <v>9621</v>
      </c>
      <c r="C291">
        <v>15753</v>
      </c>
      <c r="D291" t="s">
        <v>9711</v>
      </c>
    </row>
    <row r="292" spans="1:4" x14ac:dyDescent="0.25">
      <c r="A292">
        <v>15</v>
      </c>
      <c r="B292" t="s">
        <v>9621</v>
      </c>
      <c r="C292">
        <v>15755</v>
      </c>
      <c r="D292" t="s">
        <v>9712</v>
      </c>
    </row>
    <row r="293" spans="1:4" x14ac:dyDescent="0.25">
      <c r="A293">
        <v>15</v>
      </c>
      <c r="B293" t="s">
        <v>9621</v>
      </c>
      <c r="C293">
        <v>15757</v>
      </c>
      <c r="D293" t="s">
        <v>9713</v>
      </c>
    </row>
    <row r="294" spans="1:4" x14ac:dyDescent="0.25">
      <c r="A294">
        <v>15</v>
      </c>
      <c r="B294" t="s">
        <v>9621</v>
      </c>
      <c r="C294">
        <v>15759</v>
      </c>
      <c r="D294" t="s">
        <v>9714</v>
      </c>
    </row>
    <row r="295" spans="1:4" x14ac:dyDescent="0.25">
      <c r="A295">
        <v>15</v>
      </c>
      <c r="B295" t="s">
        <v>9621</v>
      </c>
      <c r="C295">
        <v>15761</v>
      </c>
      <c r="D295" t="s">
        <v>9715</v>
      </c>
    </row>
    <row r="296" spans="1:4" x14ac:dyDescent="0.25">
      <c r="A296">
        <v>15</v>
      </c>
      <c r="B296" t="s">
        <v>9621</v>
      </c>
      <c r="C296">
        <v>15762</v>
      </c>
      <c r="D296" t="s">
        <v>9716</v>
      </c>
    </row>
    <row r="297" spans="1:4" x14ac:dyDescent="0.25">
      <c r="A297">
        <v>15</v>
      </c>
      <c r="B297" t="s">
        <v>9621</v>
      </c>
      <c r="C297">
        <v>15763</v>
      </c>
      <c r="D297" t="s">
        <v>9717</v>
      </c>
    </row>
    <row r="298" spans="1:4" x14ac:dyDescent="0.25">
      <c r="A298">
        <v>15</v>
      </c>
      <c r="B298" t="s">
        <v>9621</v>
      </c>
      <c r="C298">
        <v>15764</v>
      </c>
      <c r="D298" t="s">
        <v>9718</v>
      </c>
    </row>
    <row r="299" spans="1:4" x14ac:dyDescent="0.25">
      <c r="A299">
        <v>15</v>
      </c>
      <c r="B299" t="s">
        <v>9621</v>
      </c>
      <c r="C299">
        <v>15774</v>
      </c>
      <c r="D299" t="s">
        <v>9719</v>
      </c>
    </row>
    <row r="300" spans="1:4" x14ac:dyDescent="0.25">
      <c r="A300">
        <v>15</v>
      </c>
      <c r="B300" t="s">
        <v>9621</v>
      </c>
      <c r="C300">
        <v>15776</v>
      </c>
      <c r="D300" t="s">
        <v>9720</v>
      </c>
    </row>
    <row r="301" spans="1:4" x14ac:dyDescent="0.25">
      <c r="A301">
        <v>15</v>
      </c>
      <c r="B301" t="s">
        <v>9621</v>
      </c>
      <c r="C301">
        <v>15778</v>
      </c>
      <c r="D301" t="s">
        <v>9721</v>
      </c>
    </row>
    <row r="302" spans="1:4" x14ac:dyDescent="0.25">
      <c r="A302">
        <v>15</v>
      </c>
      <c r="B302" t="s">
        <v>9621</v>
      </c>
      <c r="C302">
        <v>15790</v>
      </c>
      <c r="D302" t="s">
        <v>9722</v>
      </c>
    </row>
    <row r="303" spans="1:4" x14ac:dyDescent="0.25">
      <c r="A303">
        <v>15</v>
      </c>
      <c r="B303" t="s">
        <v>9621</v>
      </c>
      <c r="C303">
        <v>15798</v>
      </c>
      <c r="D303" t="s">
        <v>9723</v>
      </c>
    </row>
    <row r="304" spans="1:4" x14ac:dyDescent="0.25">
      <c r="A304">
        <v>15</v>
      </c>
      <c r="B304" t="s">
        <v>9621</v>
      </c>
      <c r="C304">
        <v>15804</v>
      </c>
      <c r="D304" t="s">
        <v>9724</v>
      </c>
    </row>
    <row r="305" spans="1:4" x14ac:dyDescent="0.25">
      <c r="A305">
        <v>15</v>
      </c>
      <c r="B305" t="s">
        <v>9621</v>
      </c>
      <c r="C305">
        <v>15806</v>
      </c>
      <c r="D305" t="s">
        <v>9725</v>
      </c>
    </row>
    <row r="306" spans="1:4" x14ac:dyDescent="0.25">
      <c r="A306">
        <v>15</v>
      </c>
      <c r="B306" t="s">
        <v>9621</v>
      </c>
      <c r="C306">
        <v>15808</v>
      </c>
      <c r="D306" t="s">
        <v>9726</v>
      </c>
    </row>
    <row r="307" spans="1:4" x14ac:dyDescent="0.25">
      <c r="A307">
        <v>15</v>
      </c>
      <c r="B307" t="s">
        <v>9621</v>
      </c>
      <c r="C307">
        <v>15810</v>
      </c>
      <c r="D307" t="s">
        <v>9727</v>
      </c>
    </row>
    <row r="308" spans="1:4" x14ac:dyDescent="0.25">
      <c r="A308">
        <v>15</v>
      </c>
      <c r="B308" t="s">
        <v>9621</v>
      </c>
      <c r="C308">
        <v>15814</v>
      </c>
      <c r="D308" t="s">
        <v>9728</v>
      </c>
    </row>
    <row r="309" spans="1:4" x14ac:dyDescent="0.25">
      <c r="A309">
        <v>15</v>
      </c>
      <c r="B309" t="s">
        <v>9621</v>
      </c>
      <c r="C309">
        <v>15816</v>
      </c>
      <c r="D309" t="s">
        <v>9729</v>
      </c>
    </row>
    <row r="310" spans="1:4" x14ac:dyDescent="0.25">
      <c r="A310">
        <v>15</v>
      </c>
      <c r="B310" t="s">
        <v>9621</v>
      </c>
      <c r="C310">
        <v>15820</v>
      </c>
      <c r="D310" t="s">
        <v>9730</v>
      </c>
    </row>
    <row r="311" spans="1:4" x14ac:dyDescent="0.25">
      <c r="A311">
        <v>15</v>
      </c>
      <c r="B311" t="s">
        <v>9621</v>
      </c>
      <c r="C311">
        <v>15822</v>
      </c>
      <c r="D311" t="s">
        <v>9731</v>
      </c>
    </row>
    <row r="312" spans="1:4" x14ac:dyDescent="0.25">
      <c r="A312">
        <v>15</v>
      </c>
      <c r="B312" t="s">
        <v>9621</v>
      </c>
      <c r="C312">
        <v>15832</v>
      </c>
      <c r="D312" t="s">
        <v>9732</v>
      </c>
    </row>
    <row r="313" spans="1:4" x14ac:dyDescent="0.25">
      <c r="A313">
        <v>15</v>
      </c>
      <c r="B313" t="s">
        <v>9621</v>
      </c>
      <c r="C313">
        <v>15835</v>
      </c>
      <c r="D313" t="s">
        <v>9733</v>
      </c>
    </row>
    <row r="314" spans="1:4" x14ac:dyDescent="0.25">
      <c r="A314">
        <v>15</v>
      </c>
      <c r="B314" t="s">
        <v>9621</v>
      </c>
      <c r="C314">
        <v>15837</v>
      </c>
      <c r="D314" t="s">
        <v>9734</v>
      </c>
    </row>
    <row r="315" spans="1:4" x14ac:dyDescent="0.25">
      <c r="A315">
        <v>15</v>
      </c>
      <c r="B315" t="s">
        <v>9621</v>
      </c>
      <c r="C315">
        <v>15839</v>
      </c>
      <c r="D315" t="s">
        <v>9735</v>
      </c>
    </row>
    <row r="316" spans="1:4" x14ac:dyDescent="0.25">
      <c r="A316">
        <v>15</v>
      </c>
      <c r="B316" t="s">
        <v>9621</v>
      </c>
      <c r="C316">
        <v>15842</v>
      </c>
      <c r="D316" t="s">
        <v>9736</v>
      </c>
    </row>
    <row r="317" spans="1:4" x14ac:dyDescent="0.25">
      <c r="A317">
        <v>15</v>
      </c>
      <c r="B317" t="s">
        <v>9621</v>
      </c>
      <c r="C317">
        <v>15861</v>
      </c>
      <c r="D317" t="s">
        <v>9737</v>
      </c>
    </row>
    <row r="318" spans="1:4" x14ac:dyDescent="0.25">
      <c r="A318">
        <v>15</v>
      </c>
      <c r="B318" t="s">
        <v>9621</v>
      </c>
      <c r="C318">
        <v>15879</v>
      </c>
      <c r="D318" t="s">
        <v>9738</v>
      </c>
    </row>
    <row r="319" spans="1:4" x14ac:dyDescent="0.25">
      <c r="A319">
        <v>15</v>
      </c>
      <c r="B319" t="s">
        <v>9621</v>
      </c>
      <c r="C319">
        <v>15897</v>
      </c>
      <c r="D319" t="s">
        <v>9739</v>
      </c>
    </row>
    <row r="320" spans="1:4" x14ac:dyDescent="0.25">
      <c r="A320">
        <v>17</v>
      </c>
      <c r="B320" t="s">
        <v>1493</v>
      </c>
      <c r="C320">
        <v>17001</v>
      </c>
      <c r="D320" t="s">
        <v>9740</v>
      </c>
    </row>
    <row r="321" spans="1:4" x14ac:dyDescent="0.25">
      <c r="A321">
        <v>17</v>
      </c>
      <c r="B321" t="s">
        <v>1493</v>
      </c>
      <c r="C321">
        <v>17013</v>
      </c>
      <c r="D321" t="s">
        <v>9741</v>
      </c>
    </row>
    <row r="322" spans="1:4" x14ac:dyDescent="0.25">
      <c r="A322">
        <v>17</v>
      </c>
      <c r="B322" t="s">
        <v>1493</v>
      </c>
      <c r="C322">
        <v>17042</v>
      </c>
      <c r="D322" t="s">
        <v>9742</v>
      </c>
    </row>
    <row r="323" spans="1:4" x14ac:dyDescent="0.25">
      <c r="A323">
        <v>17</v>
      </c>
      <c r="B323" t="s">
        <v>1493</v>
      </c>
      <c r="C323">
        <v>17050</v>
      </c>
      <c r="D323" t="s">
        <v>9743</v>
      </c>
    </row>
    <row r="324" spans="1:4" x14ac:dyDescent="0.25">
      <c r="A324">
        <v>17</v>
      </c>
      <c r="B324" t="s">
        <v>1493</v>
      </c>
      <c r="C324">
        <v>17088</v>
      </c>
      <c r="D324" t="s">
        <v>9744</v>
      </c>
    </row>
    <row r="325" spans="1:4" x14ac:dyDescent="0.25">
      <c r="A325">
        <v>17</v>
      </c>
      <c r="B325" t="s">
        <v>1493</v>
      </c>
      <c r="C325">
        <v>17174</v>
      </c>
      <c r="D325" t="s">
        <v>9745</v>
      </c>
    </row>
    <row r="326" spans="1:4" x14ac:dyDescent="0.25">
      <c r="A326">
        <v>17</v>
      </c>
      <c r="B326" t="s">
        <v>1493</v>
      </c>
      <c r="C326">
        <v>17272</v>
      </c>
      <c r="D326" t="s">
        <v>9746</v>
      </c>
    </row>
    <row r="327" spans="1:4" x14ac:dyDescent="0.25">
      <c r="A327">
        <v>17</v>
      </c>
      <c r="B327" t="s">
        <v>1493</v>
      </c>
      <c r="C327">
        <v>17380</v>
      </c>
      <c r="D327" t="s">
        <v>9747</v>
      </c>
    </row>
    <row r="328" spans="1:4" x14ac:dyDescent="0.25">
      <c r="A328">
        <v>17</v>
      </c>
      <c r="B328" t="s">
        <v>1493</v>
      </c>
      <c r="C328">
        <v>17388</v>
      </c>
      <c r="D328" t="s">
        <v>9748</v>
      </c>
    </row>
    <row r="329" spans="1:4" x14ac:dyDescent="0.25">
      <c r="A329">
        <v>17</v>
      </c>
      <c r="B329" t="s">
        <v>1493</v>
      </c>
      <c r="C329">
        <v>17433</v>
      </c>
      <c r="D329" t="s">
        <v>9749</v>
      </c>
    </row>
    <row r="330" spans="1:4" x14ac:dyDescent="0.25">
      <c r="A330">
        <v>17</v>
      </c>
      <c r="B330" t="s">
        <v>1493</v>
      </c>
      <c r="C330">
        <v>17442</v>
      </c>
      <c r="D330" t="s">
        <v>9750</v>
      </c>
    </row>
    <row r="331" spans="1:4" x14ac:dyDescent="0.25">
      <c r="A331">
        <v>17</v>
      </c>
      <c r="B331" t="s">
        <v>1493</v>
      </c>
      <c r="C331">
        <v>17444</v>
      </c>
      <c r="D331" t="s">
        <v>9751</v>
      </c>
    </row>
    <row r="332" spans="1:4" x14ac:dyDescent="0.25">
      <c r="A332">
        <v>17</v>
      </c>
      <c r="B332" t="s">
        <v>1493</v>
      </c>
      <c r="C332">
        <v>17446</v>
      </c>
      <c r="D332" t="s">
        <v>9752</v>
      </c>
    </row>
    <row r="333" spans="1:4" x14ac:dyDescent="0.25">
      <c r="A333">
        <v>17</v>
      </c>
      <c r="B333" t="s">
        <v>1493</v>
      </c>
      <c r="C333">
        <v>17486</v>
      </c>
      <c r="D333" t="s">
        <v>9753</v>
      </c>
    </row>
    <row r="334" spans="1:4" x14ac:dyDescent="0.25">
      <c r="A334">
        <v>17</v>
      </c>
      <c r="B334" t="s">
        <v>1493</v>
      </c>
      <c r="C334">
        <v>17495</v>
      </c>
      <c r="D334" t="s">
        <v>9754</v>
      </c>
    </row>
    <row r="335" spans="1:4" x14ac:dyDescent="0.25">
      <c r="A335">
        <v>17</v>
      </c>
      <c r="B335" t="s">
        <v>1493</v>
      </c>
      <c r="C335">
        <v>17513</v>
      </c>
      <c r="D335" t="s">
        <v>9755</v>
      </c>
    </row>
    <row r="336" spans="1:4" x14ac:dyDescent="0.25">
      <c r="A336">
        <v>17</v>
      </c>
      <c r="B336" t="s">
        <v>1493</v>
      </c>
      <c r="C336">
        <v>17524</v>
      </c>
      <c r="D336" t="s">
        <v>9756</v>
      </c>
    </row>
    <row r="337" spans="1:4" x14ac:dyDescent="0.25">
      <c r="A337">
        <v>17</v>
      </c>
      <c r="B337" t="s">
        <v>1493</v>
      </c>
      <c r="C337">
        <v>17541</v>
      </c>
      <c r="D337" t="s">
        <v>9757</v>
      </c>
    </row>
    <row r="338" spans="1:4" x14ac:dyDescent="0.25">
      <c r="A338">
        <v>17</v>
      </c>
      <c r="B338" t="s">
        <v>1493</v>
      </c>
      <c r="C338">
        <v>17614</v>
      </c>
      <c r="D338" t="s">
        <v>9758</v>
      </c>
    </row>
    <row r="339" spans="1:4" x14ac:dyDescent="0.25">
      <c r="A339">
        <v>17</v>
      </c>
      <c r="B339" t="s">
        <v>1493</v>
      </c>
      <c r="C339">
        <v>17616</v>
      </c>
      <c r="D339" t="s">
        <v>9759</v>
      </c>
    </row>
    <row r="340" spans="1:4" x14ac:dyDescent="0.25">
      <c r="A340">
        <v>17</v>
      </c>
      <c r="B340" t="s">
        <v>1493</v>
      </c>
      <c r="C340">
        <v>17653</v>
      </c>
      <c r="D340" t="s">
        <v>9760</v>
      </c>
    </row>
    <row r="341" spans="1:4" x14ac:dyDescent="0.25">
      <c r="A341">
        <v>17</v>
      </c>
      <c r="B341" t="s">
        <v>1493</v>
      </c>
      <c r="C341">
        <v>17662</v>
      </c>
      <c r="D341" t="s">
        <v>9761</v>
      </c>
    </row>
    <row r="342" spans="1:4" x14ac:dyDescent="0.25">
      <c r="A342">
        <v>17</v>
      </c>
      <c r="B342" t="s">
        <v>1493</v>
      </c>
      <c r="C342">
        <v>17665</v>
      </c>
      <c r="D342" t="s">
        <v>9762</v>
      </c>
    </row>
    <row r="343" spans="1:4" x14ac:dyDescent="0.25">
      <c r="A343">
        <v>17</v>
      </c>
      <c r="B343" t="s">
        <v>1493</v>
      </c>
      <c r="C343">
        <v>17777</v>
      </c>
      <c r="D343" t="s">
        <v>9763</v>
      </c>
    </row>
    <row r="344" spans="1:4" x14ac:dyDescent="0.25">
      <c r="A344">
        <v>17</v>
      </c>
      <c r="B344" t="s">
        <v>1493</v>
      </c>
      <c r="C344">
        <v>17867</v>
      </c>
      <c r="D344" t="s">
        <v>9764</v>
      </c>
    </row>
    <row r="345" spans="1:4" x14ac:dyDescent="0.25">
      <c r="A345">
        <v>17</v>
      </c>
      <c r="B345" t="s">
        <v>1493</v>
      </c>
      <c r="C345">
        <v>17873</v>
      </c>
      <c r="D345" t="s">
        <v>9765</v>
      </c>
    </row>
    <row r="346" spans="1:4" x14ac:dyDescent="0.25">
      <c r="A346">
        <v>17</v>
      </c>
      <c r="B346" t="s">
        <v>1493</v>
      </c>
      <c r="C346">
        <v>17877</v>
      </c>
      <c r="D346" t="s">
        <v>9766</v>
      </c>
    </row>
    <row r="347" spans="1:4" x14ac:dyDescent="0.25">
      <c r="A347">
        <v>18</v>
      </c>
      <c r="B347" t="s">
        <v>9767</v>
      </c>
      <c r="C347">
        <v>18001</v>
      </c>
      <c r="D347" t="s">
        <v>9768</v>
      </c>
    </row>
    <row r="348" spans="1:4" x14ac:dyDescent="0.25">
      <c r="A348">
        <v>18</v>
      </c>
      <c r="B348" t="s">
        <v>9767</v>
      </c>
      <c r="C348">
        <v>18029</v>
      </c>
      <c r="D348" t="s">
        <v>9769</v>
      </c>
    </row>
    <row r="349" spans="1:4" x14ac:dyDescent="0.25">
      <c r="A349">
        <v>18</v>
      </c>
      <c r="B349" t="s">
        <v>9767</v>
      </c>
      <c r="C349">
        <v>18094</v>
      </c>
      <c r="D349" t="s">
        <v>9770</v>
      </c>
    </row>
    <row r="350" spans="1:4" x14ac:dyDescent="0.25">
      <c r="A350">
        <v>18</v>
      </c>
      <c r="B350" t="s">
        <v>9767</v>
      </c>
      <c r="C350">
        <v>18150</v>
      </c>
      <c r="D350" t="s">
        <v>9771</v>
      </c>
    </row>
    <row r="351" spans="1:4" x14ac:dyDescent="0.25">
      <c r="A351">
        <v>18</v>
      </c>
      <c r="B351" t="s">
        <v>9767</v>
      </c>
      <c r="C351">
        <v>18205</v>
      </c>
      <c r="D351" t="s">
        <v>9772</v>
      </c>
    </row>
    <row r="352" spans="1:4" x14ac:dyDescent="0.25">
      <c r="A352">
        <v>18</v>
      </c>
      <c r="B352" t="s">
        <v>9767</v>
      </c>
      <c r="C352">
        <v>18247</v>
      </c>
      <c r="D352" t="s">
        <v>9773</v>
      </c>
    </row>
    <row r="353" spans="1:4" x14ac:dyDescent="0.25">
      <c r="A353">
        <v>18</v>
      </c>
      <c r="B353" t="s">
        <v>9767</v>
      </c>
      <c r="C353">
        <v>18256</v>
      </c>
      <c r="D353" t="s">
        <v>9774</v>
      </c>
    </row>
    <row r="354" spans="1:4" x14ac:dyDescent="0.25">
      <c r="A354">
        <v>18</v>
      </c>
      <c r="B354" t="s">
        <v>9767</v>
      </c>
      <c r="C354">
        <v>18410</v>
      </c>
      <c r="D354" t="s">
        <v>9775</v>
      </c>
    </row>
    <row r="355" spans="1:4" x14ac:dyDescent="0.25">
      <c r="A355">
        <v>18</v>
      </c>
      <c r="B355" t="s">
        <v>9767</v>
      </c>
      <c r="C355">
        <v>18460</v>
      </c>
      <c r="D355" t="s">
        <v>9776</v>
      </c>
    </row>
    <row r="356" spans="1:4" x14ac:dyDescent="0.25">
      <c r="A356">
        <v>18</v>
      </c>
      <c r="B356" t="s">
        <v>9767</v>
      </c>
      <c r="C356">
        <v>18479</v>
      </c>
      <c r="D356" t="s">
        <v>9777</v>
      </c>
    </row>
    <row r="357" spans="1:4" x14ac:dyDescent="0.25">
      <c r="A357">
        <v>18</v>
      </c>
      <c r="B357" t="s">
        <v>9767</v>
      </c>
      <c r="C357">
        <v>18592</v>
      </c>
      <c r="D357" t="s">
        <v>9778</v>
      </c>
    </row>
    <row r="358" spans="1:4" x14ac:dyDescent="0.25">
      <c r="A358">
        <v>18</v>
      </c>
      <c r="B358" t="s">
        <v>9767</v>
      </c>
      <c r="C358">
        <v>18610</v>
      </c>
      <c r="D358" t="s">
        <v>9779</v>
      </c>
    </row>
    <row r="359" spans="1:4" x14ac:dyDescent="0.25">
      <c r="A359">
        <v>18</v>
      </c>
      <c r="B359" t="s">
        <v>9767</v>
      </c>
      <c r="C359">
        <v>18753</v>
      </c>
      <c r="D359" t="s">
        <v>9780</v>
      </c>
    </row>
    <row r="360" spans="1:4" x14ac:dyDescent="0.25">
      <c r="A360">
        <v>18</v>
      </c>
      <c r="B360" t="s">
        <v>9767</v>
      </c>
      <c r="C360">
        <v>18756</v>
      </c>
      <c r="D360" t="s">
        <v>9781</v>
      </c>
    </row>
    <row r="361" spans="1:4" x14ac:dyDescent="0.25">
      <c r="A361">
        <v>18</v>
      </c>
      <c r="B361" t="s">
        <v>9767</v>
      </c>
      <c r="C361">
        <v>18785</v>
      </c>
      <c r="D361" t="s">
        <v>9782</v>
      </c>
    </row>
    <row r="362" spans="1:4" x14ac:dyDescent="0.25">
      <c r="A362">
        <v>18</v>
      </c>
      <c r="B362" t="s">
        <v>9767</v>
      </c>
      <c r="C362">
        <v>18860</v>
      </c>
      <c r="D362" t="s">
        <v>9543</v>
      </c>
    </row>
    <row r="363" spans="1:4" x14ac:dyDescent="0.25">
      <c r="A363">
        <v>19</v>
      </c>
      <c r="B363" t="s">
        <v>9783</v>
      </c>
      <c r="C363">
        <v>19001</v>
      </c>
      <c r="D363" t="s">
        <v>9784</v>
      </c>
    </row>
    <row r="364" spans="1:4" x14ac:dyDescent="0.25">
      <c r="A364">
        <v>19</v>
      </c>
      <c r="B364" t="s">
        <v>9783</v>
      </c>
      <c r="C364">
        <v>19022</v>
      </c>
      <c r="D364" t="s">
        <v>9785</v>
      </c>
    </row>
    <row r="365" spans="1:4" x14ac:dyDescent="0.25">
      <c r="A365">
        <v>19</v>
      </c>
      <c r="B365" t="s">
        <v>9783</v>
      </c>
      <c r="C365">
        <v>19050</v>
      </c>
      <c r="D365" t="s">
        <v>9456</v>
      </c>
    </row>
    <row r="366" spans="1:4" x14ac:dyDescent="0.25">
      <c r="A366">
        <v>19</v>
      </c>
      <c r="B366" t="s">
        <v>9783</v>
      </c>
      <c r="C366">
        <v>19075</v>
      </c>
      <c r="D366" t="s">
        <v>9786</v>
      </c>
    </row>
    <row r="367" spans="1:4" x14ac:dyDescent="0.25">
      <c r="A367">
        <v>19</v>
      </c>
      <c r="B367" t="s">
        <v>9783</v>
      </c>
      <c r="C367">
        <v>19100</v>
      </c>
      <c r="D367" t="s">
        <v>9576</v>
      </c>
    </row>
    <row r="368" spans="1:4" x14ac:dyDescent="0.25">
      <c r="A368">
        <v>19</v>
      </c>
      <c r="B368" t="s">
        <v>9783</v>
      </c>
      <c r="C368">
        <v>19110</v>
      </c>
      <c r="D368" t="s">
        <v>9787</v>
      </c>
    </row>
    <row r="369" spans="1:4" x14ac:dyDescent="0.25">
      <c r="A369">
        <v>19</v>
      </c>
      <c r="B369" t="s">
        <v>9783</v>
      </c>
      <c r="C369">
        <v>19130</v>
      </c>
      <c r="D369" t="s">
        <v>9788</v>
      </c>
    </row>
    <row r="370" spans="1:4" x14ac:dyDescent="0.25">
      <c r="A370">
        <v>19</v>
      </c>
      <c r="B370" t="s">
        <v>9783</v>
      </c>
      <c r="C370">
        <v>19137</v>
      </c>
      <c r="D370" t="s">
        <v>9789</v>
      </c>
    </row>
    <row r="371" spans="1:4" x14ac:dyDescent="0.25">
      <c r="A371">
        <v>19</v>
      </c>
      <c r="B371" t="s">
        <v>9783</v>
      </c>
      <c r="C371">
        <v>19142</v>
      </c>
      <c r="D371" t="s">
        <v>9790</v>
      </c>
    </row>
    <row r="372" spans="1:4" x14ac:dyDescent="0.25">
      <c r="A372">
        <v>19</v>
      </c>
      <c r="B372" t="s">
        <v>9783</v>
      </c>
      <c r="C372">
        <v>19212</v>
      </c>
      <c r="D372" t="s">
        <v>9791</v>
      </c>
    </row>
    <row r="373" spans="1:4" x14ac:dyDescent="0.25">
      <c r="A373">
        <v>19</v>
      </c>
      <c r="B373" t="s">
        <v>9783</v>
      </c>
      <c r="C373">
        <v>19256</v>
      </c>
      <c r="D373" t="s">
        <v>9792</v>
      </c>
    </row>
    <row r="374" spans="1:4" x14ac:dyDescent="0.25">
      <c r="A374">
        <v>19</v>
      </c>
      <c r="B374" t="s">
        <v>9783</v>
      </c>
      <c r="C374">
        <v>19290</v>
      </c>
      <c r="D374" t="s">
        <v>9768</v>
      </c>
    </row>
    <row r="375" spans="1:4" x14ac:dyDescent="0.25">
      <c r="A375">
        <v>19</v>
      </c>
      <c r="B375" t="s">
        <v>9783</v>
      </c>
      <c r="C375">
        <v>19300</v>
      </c>
      <c r="D375" t="s">
        <v>9793</v>
      </c>
    </row>
    <row r="376" spans="1:4" x14ac:dyDescent="0.25">
      <c r="A376">
        <v>19</v>
      </c>
      <c r="B376" t="s">
        <v>9783</v>
      </c>
      <c r="C376">
        <v>19318</v>
      </c>
      <c r="D376" t="s">
        <v>9794</v>
      </c>
    </row>
    <row r="377" spans="1:4" x14ac:dyDescent="0.25">
      <c r="A377">
        <v>19</v>
      </c>
      <c r="B377" t="s">
        <v>9783</v>
      </c>
      <c r="C377">
        <v>19355</v>
      </c>
      <c r="D377" t="s">
        <v>9795</v>
      </c>
    </row>
    <row r="378" spans="1:4" x14ac:dyDescent="0.25">
      <c r="A378">
        <v>19</v>
      </c>
      <c r="B378" t="s">
        <v>9783</v>
      </c>
      <c r="C378">
        <v>19364</v>
      </c>
      <c r="D378" t="s">
        <v>9796</v>
      </c>
    </row>
    <row r="379" spans="1:4" x14ac:dyDescent="0.25">
      <c r="A379">
        <v>19</v>
      </c>
      <c r="B379" t="s">
        <v>9783</v>
      </c>
      <c r="C379">
        <v>19392</v>
      </c>
      <c r="D379" t="s">
        <v>9797</v>
      </c>
    </row>
    <row r="380" spans="1:4" x14ac:dyDescent="0.25">
      <c r="A380">
        <v>19</v>
      </c>
      <c r="B380" t="s">
        <v>9783</v>
      </c>
      <c r="C380">
        <v>19397</v>
      </c>
      <c r="D380" t="s">
        <v>9798</v>
      </c>
    </row>
    <row r="381" spans="1:4" x14ac:dyDescent="0.25">
      <c r="A381">
        <v>19</v>
      </c>
      <c r="B381" t="s">
        <v>9783</v>
      </c>
      <c r="C381">
        <v>19418</v>
      </c>
      <c r="D381" t="s">
        <v>9799</v>
      </c>
    </row>
    <row r="382" spans="1:4" x14ac:dyDescent="0.25">
      <c r="A382">
        <v>19</v>
      </c>
      <c r="B382" t="s">
        <v>9783</v>
      </c>
      <c r="C382">
        <v>19450</v>
      </c>
      <c r="D382" t="s">
        <v>9800</v>
      </c>
    </row>
    <row r="383" spans="1:4" x14ac:dyDescent="0.25">
      <c r="A383">
        <v>19</v>
      </c>
      <c r="B383" t="s">
        <v>9783</v>
      </c>
      <c r="C383">
        <v>19455</v>
      </c>
      <c r="D383" t="s">
        <v>9801</v>
      </c>
    </row>
    <row r="384" spans="1:4" x14ac:dyDescent="0.25">
      <c r="A384">
        <v>19</v>
      </c>
      <c r="B384" t="s">
        <v>9783</v>
      </c>
      <c r="C384">
        <v>19473</v>
      </c>
      <c r="D384" t="s">
        <v>4773</v>
      </c>
    </row>
    <row r="385" spans="1:4" x14ac:dyDescent="0.25">
      <c r="A385">
        <v>19</v>
      </c>
      <c r="B385" t="s">
        <v>9783</v>
      </c>
      <c r="C385">
        <v>19513</v>
      </c>
      <c r="D385" t="s">
        <v>4309</v>
      </c>
    </row>
    <row r="386" spans="1:4" x14ac:dyDescent="0.25">
      <c r="A386">
        <v>19</v>
      </c>
      <c r="B386" t="s">
        <v>9783</v>
      </c>
      <c r="C386">
        <v>19517</v>
      </c>
      <c r="D386" t="s">
        <v>9681</v>
      </c>
    </row>
    <row r="387" spans="1:4" x14ac:dyDescent="0.25">
      <c r="A387">
        <v>19</v>
      </c>
      <c r="B387" t="s">
        <v>9783</v>
      </c>
      <c r="C387">
        <v>19532</v>
      </c>
      <c r="D387" t="s">
        <v>9802</v>
      </c>
    </row>
    <row r="388" spans="1:4" x14ac:dyDescent="0.25">
      <c r="A388">
        <v>19</v>
      </c>
      <c r="B388" t="s">
        <v>9783</v>
      </c>
      <c r="C388">
        <v>19533</v>
      </c>
      <c r="D388" t="s">
        <v>9803</v>
      </c>
    </row>
    <row r="389" spans="1:4" x14ac:dyDescent="0.25">
      <c r="A389">
        <v>19</v>
      </c>
      <c r="B389" t="s">
        <v>9783</v>
      </c>
      <c r="C389">
        <v>19548</v>
      </c>
      <c r="D389" t="s">
        <v>9804</v>
      </c>
    </row>
    <row r="390" spans="1:4" x14ac:dyDescent="0.25">
      <c r="A390">
        <v>19</v>
      </c>
      <c r="B390" t="s">
        <v>9783</v>
      </c>
      <c r="C390">
        <v>19573</v>
      </c>
      <c r="D390" t="s">
        <v>9805</v>
      </c>
    </row>
    <row r="391" spans="1:4" x14ac:dyDescent="0.25">
      <c r="A391">
        <v>19</v>
      </c>
      <c r="B391" t="s">
        <v>9783</v>
      </c>
      <c r="C391">
        <v>19585</v>
      </c>
      <c r="D391" t="s">
        <v>9806</v>
      </c>
    </row>
    <row r="392" spans="1:4" x14ac:dyDescent="0.25">
      <c r="A392">
        <v>19</v>
      </c>
      <c r="B392" t="s">
        <v>9783</v>
      </c>
      <c r="C392">
        <v>19622</v>
      </c>
      <c r="D392" t="s">
        <v>9807</v>
      </c>
    </row>
    <row r="393" spans="1:4" x14ac:dyDescent="0.25">
      <c r="A393">
        <v>19</v>
      </c>
      <c r="B393" t="s">
        <v>9783</v>
      </c>
      <c r="C393">
        <v>19693</v>
      </c>
      <c r="D393" t="s">
        <v>9808</v>
      </c>
    </row>
    <row r="394" spans="1:4" x14ac:dyDescent="0.25">
      <c r="A394">
        <v>19</v>
      </c>
      <c r="B394" t="s">
        <v>9783</v>
      </c>
      <c r="C394">
        <v>19698</v>
      </c>
      <c r="D394" t="s">
        <v>9809</v>
      </c>
    </row>
    <row r="395" spans="1:4" x14ac:dyDescent="0.25">
      <c r="A395">
        <v>19</v>
      </c>
      <c r="B395" t="s">
        <v>9783</v>
      </c>
      <c r="C395">
        <v>19701</v>
      </c>
      <c r="D395" t="s">
        <v>9611</v>
      </c>
    </row>
    <row r="396" spans="1:4" x14ac:dyDescent="0.25">
      <c r="A396">
        <v>19</v>
      </c>
      <c r="B396" t="s">
        <v>9783</v>
      </c>
      <c r="C396">
        <v>19743</v>
      </c>
      <c r="D396" t="s">
        <v>9810</v>
      </c>
    </row>
    <row r="397" spans="1:4" x14ac:dyDescent="0.25">
      <c r="A397">
        <v>19</v>
      </c>
      <c r="B397" t="s">
        <v>9783</v>
      </c>
      <c r="C397">
        <v>19760</v>
      </c>
      <c r="D397" t="s">
        <v>9811</v>
      </c>
    </row>
    <row r="398" spans="1:4" x14ac:dyDescent="0.25">
      <c r="A398">
        <v>19</v>
      </c>
      <c r="B398" t="s">
        <v>9783</v>
      </c>
      <c r="C398">
        <v>19780</v>
      </c>
      <c r="D398" t="s">
        <v>9812</v>
      </c>
    </row>
    <row r="399" spans="1:4" x14ac:dyDescent="0.25">
      <c r="A399">
        <v>19</v>
      </c>
      <c r="B399" t="s">
        <v>9783</v>
      </c>
      <c r="C399">
        <v>19785</v>
      </c>
      <c r="D399" t="s">
        <v>9813</v>
      </c>
    </row>
    <row r="400" spans="1:4" x14ac:dyDescent="0.25">
      <c r="A400">
        <v>19</v>
      </c>
      <c r="B400" t="s">
        <v>9783</v>
      </c>
      <c r="C400">
        <v>19807</v>
      </c>
      <c r="D400" t="s">
        <v>9814</v>
      </c>
    </row>
    <row r="401" spans="1:4" x14ac:dyDescent="0.25">
      <c r="A401">
        <v>19</v>
      </c>
      <c r="B401" t="s">
        <v>9783</v>
      </c>
      <c r="C401">
        <v>19809</v>
      </c>
      <c r="D401" t="s">
        <v>9815</v>
      </c>
    </row>
    <row r="402" spans="1:4" x14ac:dyDescent="0.25">
      <c r="A402">
        <v>19</v>
      </c>
      <c r="B402" t="s">
        <v>9783</v>
      </c>
      <c r="C402">
        <v>19821</v>
      </c>
      <c r="D402" t="s">
        <v>9816</v>
      </c>
    </row>
    <row r="403" spans="1:4" x14ac:dyDescent="0.25">
      <c r="A403">
        <v>19</v>
      </c>
      <c r="B403" t="s">
        <v>9783</v>
      </c>
      <c r="C403">
        <v>19824</v>
      </c>
      <c r="D403" t="s">
        <v>9817</v>
      </c>
    </row>
    <row r="404" spans="1:4" x14ac:dyDescent="0.25">
      <c r="A404">
        <v>19</v>
      </c>
      <c r="B404" t="s">
        <v>9783</v>
      </c>
      <c r="C404">
        <v>19845</v>
      </c>
      <c r="D404" t="s">
        <v>9818</v>
      </c>
    </row>
    <row r="405" spans="1:4" x14ac:dyDescent="0.25">
      <c r="A405">
        <v>20</v>
      </c>
      <c r="B405" t="s">
        <v>3332</v>
      </c>
      <c r="C405">
        <v>20001</v>
      </c>
      <c r="D405" t="s">
        <v>9819</v>
      </c>
    </row>
    <row r="406" spans="1:4" x14ac:dyDescent="0.25">
      <c r="A406">
        <v>20</v>
      </c>
      <c r="B406" t="s">
        <v>3332</v>
      </c>
      <c r="C406">
        <v>20011</v>
      </c>
      <c r="D406" t="s">
        <v>9820</v>
      </c>
    </row>
    <row r="407" spans="1:4" x14ac:dyDescent="0.25">
      <c r="A407">
        <v>20</v>
      </c>
      <c r="B407" t="s">
        <v>3332</v>
      </c>
      <c r="C407">
        <v>20013</v>
      </c>
      <c r="D407" t="s">
        <v>9821</v>
      </c>
    </row>
    <row r="408" spans="1:4" x14ac:dyDescent="0.25">
      <c r="A408">
        <v>20</v>
      </c>
      <c r="B408" t="s">
        <v>3332</v>
      </c>
      <c r="C408">
        <v>20032</v>
      </c>
      <c r="D408" t="s">
        <v>9822</v>
      </c>
    </row>
    <row r="409" spans="1:4" x14ac:dyDescent="0.25">
      <c r="A409">
        <v>20</v>
      </c>
      <c r="B409" t="s">
        <v>3332</v>
      </c>
      <c r="C409">
        <v>20045</v>
      </c>
      <c r="D409" t="s">
        <v>9823</v>
      </c>
    </row>
    <row r="410" spans="1:4" x14ac:dyDescent="0.25">
      <c r="A410">
        <v>20</v>
      </c>
      <c r="B410" t="s">
        <v>3332</v>
      </c>
      <c r="C410">
        <v>20060</v>
      </c>
      <c r="D410" t="s">
        <v>9824</v>
      </c>
    </row>
    <row r="411" spans="1:4" x14ac:dyDescent="0.25">
      <c r="A411">
        <v>20</v>
      </c>
      <c r="B411" t="s">
        <v>3332</v>
      </c>
      <c r="C411">
        <v>20175</v>
      </c>
      <c r="D411" t="s">
        <v>9825</v>
      </c>
    </row>
    <row r="412" spans="1:4" x14ac:dyDescent="0.25">
      <c r="A412">
        <v>20</v>
      </c>
      <c r="B412" t="s">
        <v>3332</v>
      </c>
      <c r="C412">
        <v>20178</v>
      </c>
      <c r="D412" t="s">
        <v>9826</v>
      </c>
    </row>
    <row r="413" spans="1:4" x14ac:dyDescent="0.25">
      <c r="A413">
        <v>20</v>
      </c>
      <c r="B413" t="s">
        <v>3332</v>
      </c>
      <c r="C413">
        <v>20228</v>
      </c>
      <c r="D413" t="s">
        <v>9827</v>
      </c>
    </row>
    <row r="414" spans="1:4" x14ac:dyDescent="0.25">
      <c r="A414">
        <v>20</v>
      </c>
      <c r="B414" t="s">
        <v>3332</v>
      </c>
      <c r="C414">
        <v>20238</v>
      </c>
      <c r="D414" t="s">
        <v>9828</v>
      </c>
    </row>
    <row r="415" spans="1:4" x14ac:dyDescent="0.25">
      <c r="A415">
        <v>20</v>
      </c>
      <c r="B415" t="s">
        <v>3332</v>
      </c>
      <c r="C415">
        <v>20250</v>
      </c>
      <c r="D415" t="s">
        <v>9829</v>
      </c>
    </row>
    <row r="416" spans="1:4" x14ac:dyDescent="0.25">
      <c r="A416">
        <v>20</v>
      </c>
      <c r="B416" t="s">
        <v>3332</v>
      </c>
      <c r="C416">
        <v>20295</v>
      </c>
      <c r="D416" t="s">
        <v>9830</v>
      </c>
    </row>
    <row r="417" spans="1:4" x14ac:dyDescent="0.25">
      <c r="A417">
        <v>20</v>
      </c>
      <c r="B417" t="s">
        <v>3332</v>
      </c>
      <c r="C417">
        <v>20310</v>
      </c>
      <c r="D417" t="s">
        <v>9831</v>
      </c>
    </row>
    <row r="418" spans="1:4" x14ac:dyDescent="0.25">
      <c r="A418">
        <v>20</v>
      </c>
      <c r="B418" t="s">
        <v>3332</v>
      </c>
      <c r="C418">
        <v>20383</v>
      </c>
      <c r="D418" t="s">
        <v>9832</v>
      </c>
    </row>
    <row r="419" spans="1:4" x14ac:dyDescent="0.25">
      <c r="A419">
        <v>20</v>
      </c>
      <c r="B419" t="s">
        <v>3332</v>
      </c>
      <c r="C419">
        <v>20400</v>
      </c>
      <c r="D419" t="s">
        <v>9833</v>
      </c>
    </row>
    <row r="420" spans="1:4" x14ac:dyDescent="0.25">
      <c r="A420">
        <v>20</v>
      </c>
      <c r="B420" t="s">
        <v>3332</v>
      </c>
      <c r="C420">
        <v>20443</v>
      </c>
      <c r="D420" t="s">
        <v>9834</v>
      </c>
    </row>
    <row r="421" spans="1:4" x14ac:dyDescent="0.25">
      <c r="A421">
        <v>20</v>
      </c>
      <c r="B421" t="s">
        <v>3332</v>
      </c>
      <c r="C421">
        <v>20517</v>
      </c>
      <c r="D421" t="s">
        <v>9835</v>
      </c>
    </row>
    <row r="422" spans="1:4" x14ac:dyDescent="0.25">
      <c r="A422">
        <v>20</v>
      </c>
      <c r="B422" t="s">
        <v>3332</v>
      </c>
      <c r="C422">
        <v>20550</v>
      </c>
      <c r="D422" t="s">
        <v>9836</v>
      </c>
    </row>
    <row r="423" spans="1:4" x14ac:dyDescent="0.25">
      <c r="A423">
        <v>20</v>
      </c>
      <c r="B423" t="s">
        <v>3332</v>
      </c>
      <c r="C423">
        <v>20570</v>
      </c>
      <c r="D423" t="s">
        <v>9837</v>
      </c>
    </row>
    <row r="424" spans="1:4" x14ac:dyDescent="0.25">
      <c r="A424">
        <v>20</v>
      </c>
      <c r="B424" t="s">
        <v>3332</v>
      </c>
      <c r="C424">
        <v>20614</v>
      </c>
      <c r="D424" t="s">
        <v>9838</v>
      </c>
    </row>
    <row r="425" spans="1:4" x14ac:dyDescent="0.25">
      <c r="A425">
        <v>20</v>
      </c>
      <c r="B425" t="s">
        <v>3332</v>
      </c>
      <c r="C425">
        <v>20621</v>
      </c>
      <c r="D425" t="s">
        <v>9839</v>
      </c>
    </row>
    <row r="426" spans="1:4" x14ac:dyDescent="0.25">
      <c r="A426">
        <v>20</v>
      </c>
      <c r="B426" t="s">
        <v>3332</v>
      </c>
      <c r="C426">
        <v>20710</v>
      </c>
      <c r="D426" t="s">
        <v>9840</v>
      </c>
    </row>
    <row r="427" spans="1:4" x14ac:dyDescent="0.25">
      <c r="A427">
        <v>20</v>
      </c>
      <c r="B427" t="s">
        <v>3332</v>
      </c>
      <c r="C427">
        <v>20750</v>
      </c>
      <c r="D427" t="s">
        <v>9841</v>
      </c>
    </row>
    <row r="428" spans="1:4" x14ac:dyDescent="0.25">
      <c r="A428">
        <v>20</v>
      </c>
      <c r="B428" t="s">
        <v>3332</v>
      </c>
      <c r="C428">
        <v>20770</v>
      </c>
      <c r="D428" t="s">
        <v>9842</v>
      </c>
    </row>
    <row r="429" spans="1:4" x14ac:dyDescent="0.25">
      <c r="A429">
        <v>20</v>
      </c>
      <c r="B429" t="s">
        <v>3332</v>
      </c>
      <c r="C429">
        <v>20787</v>
      </c>
      <c r="D429" t="s">
        <v>9843</v>
      </c>
    </row>
    <row r="430" spans="1:4" x14ac:dyDescent="0.25">
      <c r="A430">
        <v>23</v>
      </c>
      <c r="B430" t="s">
        <v>9587</v>
      </c>
      <c r="C430">
        <v>23001</v>
      </c>
      <c r="D430" t="s">
        <v>9844</v>
      </c>
    </row>
    <row r="431" spans="1:4" x14ac:dyDescent="0.25">
      <c r="A431">
        <v>23</v>
      </c>
      <c r="B431" t="s">
        <v>9587</v>
      </c>
      <c r="C431">
        <v>23068</v>
      </c>
      <c r="D431" t="s">
        <v>9845</v>
      </c>
    </row>
    <row r="432" spans="1:4" x14ac:dyDescent="0.25">
      <c r="A432">
        <v>23</v>
      </c>
      <c r="B432" t="s">
        <v>9587</v>
      </c>
      <c r="C432">
        <v>23079</v>
      </c>
      <c r="D432" t="s">
        <v>9630</v>
      </c>
    </row>
    <row r="433" spans="1:4" x14ac:dyDescent="0.25">
      <c r="A433">
        <v>23</v>
      </c>
      <c r="B433" t="s">
        <v>9587</v>
      </c>
      <c r="C433">
        <v>23090</v>
      </c>
      <c r="D433" t="s">
        <v>9846</v>
      </c>
    </row>
    <row r="434" spans="1:4" x14ac:dyDescent="0.25">
      <c r="A434">
        <v>23</v>
      </c>
      <c r="B434" t="s">
        <v>9587</v>
      </c>
      <c r="C434">
        <v>23162</v>
      </c>
      <c r="D434" t="s">
        <v>9847</v>
      </c>
    </row>
    <row r="435" spans="1:4" x14ac:dyDescent="0.25">
      <c r="A435">
        <v>23</v>
      </c>
      <c r="B435" t="s">
        <v>9587</v>
      </c>
      <c r="C435">
        <v>23168</v>
      </c>
      <c r="D435" t="s">
        <v>9848</v>
      </c>
    </row>
    <row r="436" spans="1:4" x14ac:dyDescent="0.25">
      <c r="A436">
        <v>23</v>
      </c>
      <c r="B436" t="s">
        <v>9587</v>
      </c>
      <c r="C436">
        <v>23182</v>
      </c>
      <c r="D436" t="s">
        <v>9849</v>
      </c>
    </row>
    <row r="437" spans="1:4" x14ac:dyDescent="0.25">
      <c r="A437">
        <v>23</v>
      </c>
      <c r="B437" t="s">
        <v>9587</v>
      </c>
      <c r="C437">
        <v>23189</v>
      </c>
      <c r="D437" t="s">
        <v>9850</v>
      </c>
    </row>
    <row r="438" spans="1:4" x14ac:dyDescent="0.25">
      <c r="A438">
        <v>23</v>
      </c>
      <c r="B438" t="s">
        <v>9587</v>
      </c>
      <c r="C438">
        <v>23300</v>
      </c>
      <c r="D438" t="s">
        <v>9851</v>
      </c>
    </row>
    <row r="439" spans="1:4" x14ac:dyDescent="0.25">
      <c r="A439">
        <v>23</v>
      </c>
      <c r="B439" t="s">
        <v>9587</v>
      </c>
      <c r="C439">
        <v>23350</v>
      </c>
      <c r="D439" t="s">
        <v>9852</v>
      </c>
    </row>
    <row r="440" spans="1:4" x14ac:dyDescent="0.25">
      <c r="A440">
        <v>23</v>
      </c>
      <c r="B440" t="s">
        <v>9587</v>
      </c>
      <c r="C440">
        <v>23417</v>
      </c>
      <c r="D440" t="s">
        <v>9853</v>
      </c>
    </row>
    <row r="441" spans="1:4" x14ac:dyDescent="0.25">
      <c r="A441">
        <v>23</v>
      </c>
      <c r="B441" t="s">
        <v>9587</v>
      </c>
      <c r="C441">
        <v>23419</v>
      </c>
      <c r="D441" t="s">
        <v>9854</v>
      </c>
    </row>
    <row r="442" spans="1:4" x14ac:dyDescent="0.25">
      <c r="A442">
        <v>23</v>
      </c>
      <c r="B442" t="s">
        <v>9587</v>
      </c>
      <c r="C442">
        <v>23464</v>
      </c>
      <c r="D442" t="s">
        <v>9855</v>
      </c>
    </row>
    <row r="443" spans="1:4" x14ac:dyDescent="0.25">
      <c r="A443">
        <v>23</v>
      </c>
      <c r="B443" t="s">
        <v>9587</v>
      </c>
      <c r="C443">
        <v>23466</v>
      </c>
      <c r="D443" t="s">
        <v>9856</v>
      </c>
    </row>
    <row r="444" spans="1:4" x14ac:dyDescent="0.25">
      <c r="A444">
        <v>23</v>
      </c>
      <c r="B444" t="s">
        <v>9587</v>
      </c>
      <c r="C444">
        <v>23500</v>
      </c>
      <c r="D444" t="s">
        <v>9857</v>
      </c>
    </row>
    <row r="445" spans="1:4" x14ac:dyDescent="0.25">
      <c r="A445">
        <v>23</v>
      </c>
      <c r="B445" t="s">
        <v>9587</v>
      </c>
      <c r="C445">
        <v>23555</v>
      </c>
      <c r="D445" t="s">
        <v>9858</v>
      </c>
    </row>
    <row r="446" spans="1:4" x14ac:dyDescent="0.25">
      <c r="A446">
        <v>23</v>
      </c>
      <c r="B446" t="s">
        <v>9587</v>
      </c>
      <c r="C446">
        <v>23570</v>
      </c>
      <c r="D446" t="s">
        <v>9859</v>
      </c>
    </row>
    <row r="447" spans="1:4" x14ac:dyDescent="0.25">
      <c r="A447">
        <v>23</v>
      </c>
      <c r="B447" t="s">
        <v>9587</v>
      </c>
      <c r="C447">
        <v>23574</v>
      </c>
      <c r="D447" t="s">
        <v>9860</v>
      </c>
    </row>
    <row r="448" spans="1:4" x14ac:dyDescent="0.25">
      <c r="A448">
        <v>23</v>
      </c>
      <c r="B448" t="s">
        <v>9587</v>
      </c>
      <c r="C448">
        <v>23580</v>
      </c>
      <c r="D448" t="s">
        <v>9861</v>
      </c>
    </row>
    <row r="449" spans="1:4" x14ac:dyDescent="0.25">
      <c r="A449">
        <v>23</v>
      </c>
      <c r="B449" t="s">
        <v>9587</v>
      </c>
      <c r="C449">
        <v>23586</v>
      </c>
      <c r="D449" t="s">
        <v>9862</v>
      </c>
    </row>
    <row r="450" spans="1:4" x14ac:dyDescent="0.25">
      <c r="A450">
        <v>23</v>
      </c>
      <c r="B450" t="s">
        <v>9587</v>
      </c>
      <c r="C450">
        <v>23660</v>
      </c>
      <c r="D450" t="s">
        <v>9863</v>
      </c>
    </row>
    <row r="451" spans="1:4" x14ac:dyDescent="0.25">
      <c r="A451">
        <v>23</v>
      </c>
      <c r="B451" t="s">
        <v>9587</v>
      </c>
      <c r="C451">
        <v>23670</v>
      </c>
      <c r="D451" t="s">
        <v>9864</v>
      </c>
    </row>
    <row r="452" spans="1:4" x14ac:dyDescent="0.25">
      <c r="A452">
        <v>23</v>
      </c>
      <c r="B452" t="s">
        <v>9587</v>
      </c>
      <c r="C452">
        <v>23672</v>
      </c>
      <c r="D452" t="s">
        <v>9865</v>
      </c>
    </row>
    <row r="453" spans="1:4" x14ac:dyDescent="0.25">
      <c r="A453">
        <v>23</v>
      </c>
      <c r="B453" t="s">
        <v>9587</v>
      </c>
      <c r="C453">
        <v>23675</v>
      </c>
      <c r="D453" t="s">
        <v>9866</v>
      </c>
    </row>
    <row r="454" spans="1:4" x14ac:dyDescent="0.25">
      <c r="A454">
        <v>23</v>
      </c>
      <c r="B454" t="s">
        <v>9587</v>
      </c>
      <c r="C454">
        <v>23678</v>
      </c>
      <c r="D454" t="s">
        <v>9517</v>
      </c>
    </row>
    <row r="455" spans="1:4" x14ac:dyDescent="0.25">
      <c r="A455">
        <v>23</v>
      </c>
      <c r="B455" t="s">
        <v>9587</v>
      </c>
      <c r="C455">
        <v>23682</v>
      </c>
      <c r="D455" t="s">
        <v>9867</v>
      </c>
    </row>
    <row r="456" spans="1:4" x14ac:dyDescent="0.25">
      <c r="A456">
        <v>23</v>
      </c>
      <c r="B456" t="s">
        <v>9587</v>
      </c>
      <c r="C456">
        <v>23686</v>
      </c>
      <c r="D456" t="s">
        <v>9868</v>
      </c>
    </row>
    <row r="457" spans="1:4" x14ac:dyDescent="0.25">
      <c r="A457">
        <v>23</v>
      </c>
      <c r="B457" t="s">
        <v>9587</v>
      </c>
      <c r="C457">
        <v>23807</v>
      </c>
      <c r="D457" t="s">
        <v>9869</v>
      </c>
    </row>
    <row r="458" spans="1:4" x14ac:dyDescent="0.25">
      <c r="A458">
        <v>23</v>
      </c>
      <c r="B458" t="s">
        <v>9587</v>
      </c>
      <c r="C458">
        <v>23815</v>
      </c>
      <c r="D458" t="s">
        <v>9870</v>
      </c>
    </row>
    <row r="459" spans="1:4" x14ac:dyDescent="0.25">
      <c r="A459">
        <v>23</v>
      </c>
      <c r="B459" t="s">
        <v>9587</v>
      </c>
      <c r="C459">
        <v>23855</v>
      </c>
      <c r="D459" t="s">
        <v>2768</v>
      </c>
    </row>
    <row r="460" spans="1:4" x14ac:dyDescent="0.25">
      <c r="A460">
        <v>25</v>
      </c>
      <c r="B460" t="s">
        <v>9871</v>
      </c>
      <c r="C460">
        <v>25001</v>
      </c>
      <c r="D460" t="s">
        <v>9872</v>
      </c>
    </row>
    <row r="461" spans="1:4" x14ac:dyDescent="0.25">
      <c r="A461">
        <v>25</v>
      </c>
      <c r="B461" t="s">
        <v>9871</v>
      </c>
      <c r="C461">
        <v>25019</v>
      </c>
      <c r="D461" t="s">
        <v>9873</v>
      </c>
    </row>
    <row r="462" spans="1:4" x14ac:dyDescent="0.25">
      <c r="A462">
        <v>25</v>
      </c>
      <c r="B462" t="s">
        <v>9871</v>
      </c>
      <c r="C462">
        <v>25035</v>
      </c>
      <c r="D462" t="s">
        <v>9874</v>
      </c>
    </row>
    <row r="463" spans="1:4" x14ac:dyDescent="0.25">
      <c r="A463">
        <v>25</v>
      </c>
      <c r="B463" t="s">
        <v>9871</v>
      </c>
      <c r="C463">
        <v>25040</v>
      </c>
      <c r="D463" t="s">
        <v>9875</v>
      </c>
    </row>
    <row r="464" spans="1:4" x14ac:dyDescent="0.25">
      <c r="A464">
        <v>25</v>
      </c>
      <c r="B464" t="s">
        <v>9871</v>
      </c>
      <c r="C464">
        <v>25053</v>
      </c>
      <c r="D464" t="s">
        <v>9876</v>
      </c>
    </row>
    <row r="465" spans="1:4" x14ac:dyDescent="0.25">
      <c r="A465">
        <v>25</v>
      </c>
      <c r="B465" t="s">
        <v>9871</v>
      </c>
      <c r="C465">
        <v>25086</v>
      </c>
      <c r="D465" t="s">
        <v>9877</v>
      </c>
    </row>
    <row r="466" spans="1:4" x14ac:dyDescent="0.25">
      <c r="A466">
        <v>25</v>
      </c>
      <c r="B466" t="s">
        <v>9871</v>
      </c>
      <c r="C466">
        <v>25095</v>
      </c>
      <c r="D466" t="s">
        <v>9878</v>
      </c>
    </row>
    <row r="467" spans="1:4" x14ac:dyDescent="0.25">
      <c r="A467">
        <v>25</v>
      </c>
      <c r="B467" t="s">
        <v>9871</v>
      </c>
      <c r="C467">
        <v>25099</v>
      </c>
      <c r="D467" t="s">
        <v>9879</v>
      </c>
    </row>
    <row r="468" spans="1:4" x14ac:dyDescent="0.25">
      <c r="A468">
        <v>25</v>
      </c>
      <c r="B468" t="s">
        <v>9871</v>
      </c>
      <c r="C468">
        <v>25120</v>
      </c>
      <c r="D468" t="s">
        <v>9880</v>
      </c>
    </row>
    <row r="469" spans="1:4" x14ac:dyDescent="0.25">
      <c r="A469">
        <v>25</v>
      </c>
      <c r="B469" t="s">
        <v>9871</v>
      </c>
      <c r="C469">
        <v>25123</v>
      </c>
      <c r="D469" t="s">
        <v>9881</v>
      </c>
    </row>
    <row r="470" spans="1:4" x14ac:dyDescent="0.25">
      <c r="A470">
        <v>25</v>
      </c>
      <c r="B470" t="s">
        <v>9871</v>
      </c>
      <c r="C470">
        <v>25126</v>
      </c>
      <c r="D470" t="s">
        <v>9882</v>
      </c>
    </row>
    <row r="471" spans="1:4" x14ac:dyDescent="0.25">
      <c r="A471">
        <v>25</v>
      </c>
      <c r="B471" t="s">
        <v>9871</v>
      </c>
      <c r="C471">
        <v>25148</v>
      </c>
      <c r="D471" t="s">
        <v>9883</v>
      </c>
    </row>
    <row r="472" spans="1:4" x14ac:dyDescent="0.25">
      <c r="A472">
        <v>25</v>
      </c>
      <c r="B472" t="s">
        <v>9871</v>
      </c>
      <c r="C472">
        <v>25151</v>
      </c>
      <c r="D472" t="s">
        <v>9884</v>
      </c>
    </row>
    <row r="473" spans="1:4" x14ac:dyDescent="0.25">
      <c r="A473">
        <v>25</v>
      </c>
      <c r="B473" t="s">
        <v>9871</v>
      </c>
      <c r="C473">
        <v>25154</v>
      </c>
      <c r="D473" t="s">
        <v>9885</v>
      </c>
    </row>
    <row r="474" spans="1:4" x14ac:dyDescent="0.25">
      <c r="A474">
        <v>25</v>
      </c>
      <c r="B474" t="s">
        <v>9871</v>
      </c>
      <c r="C474">
        <v>25168</v>
      </c>
      <c r="D474" t="s">
        <v>9886</v>
      </c>
    </row>
    <row r="475" spans="1:4" x14ac:dyDescent="0.25">
      <c r="A475">
        <v>25</v>
      </c>
      <c r="B475" t="s">
        <v>9871</v>
      </c>
      <c r="C475">
        <v>25175</v>
      </c>
      <c r="D475" t="s">
        <v>9887</v>
      </c>
    </row>
    <row r="476" spans="1:4" x14ac:dyDescent="0.25">
      <c r="A476">
        <v>25</v>
      </c>
      <c r="B476" t="s">
        <v>9871</v>
      </c>
      <c r="C476">
        <v>25178</v>
      </c>
      <c r="D476" t="s">
        <v>9888</v>
      </c>
    </row>
    <row r="477" spans="1:4" x14ac:dyDescent="0.25">
      <c r="A477">
        <v>25</v>
      </c>
      <c r="B477" t="s">
        <v>9871</v>
      </c>
      <c r="C477">
        <v>25181</v>
      </c>
      <c r="D477" t="s">
        <v>9889</v>
      </c>
    </row>
    <row r="478" spans="1:4" x14ac:dyDescent="0.25">
      <c r="A478">
        <v>25</v>
      </c>
      <c r="B478" t="s">
        <v>9871</v>
      </c>
      <c r="C478">
        <v>25183</v>
      </c>
      <c r="D478" t="s">
        <v>9890</v>
      </c>
    </row>
    <row r="479" spans="1:4" x14ac:dyDescent="0.25">
      <c r="A479">
        <v>25</v>
      </c>
      <c r="B479" t="s">
        <v>9871</v>
      </c>
      <c r="C479">
        <v>25200</v>
      </c>
      <c r="D479" t="s">
        <v>9891</v>
      </c>
    </row>
    <row r="480" spans="1:4" x14ac:dyDescent="0.25">
      <c r="A480">
        <v>25</v>
      </c>
      <c r="B480" t="s">
        <v>9871</v>
      </c>
      <c r="C480">
        <v>25214</v>
      </c>
      <c r="D480" t="s">
        <v>9892</v>
      </c>
    </row>
    <row r="481" spans="1:4" x14ac:dyDescent="0.25">
      <c r="A481">
        <v>25</v>
      </c>
      <c r="B481" t="s">
        <v>9871</v>
      </c>
      <c r="C481">
        <v>25224</v>
      </c>
      <c r="D481" t="s">
        <v>9893</v>
      </c>
    </row>
    <row r="482" spans="1:4" x14ac:dyDescent="0.25">
      <c r="A482">
        <v>25</v>
      </c>
      <c r="B482" t="s">
        <v>9871</v>
      </c>
      <c r="C482">
        <v>25245</v>
      </c>
      <c r="D482" t="s">
        <v>9894</v>
      </c>
    </row>
    <row r="483" spans="1:4" x14ac:dyDescent="0.25">
      <c r="A483">
        <v>25</v>
      </c>
      <c r="B483" t="s">
        <v>9871</v>
      </c>
      <c r="C483">
        <v>25258</v>
      </c>
      <c r="D483" t="s">
        <v>9591</v>
      </c>
    </row>
    <row r="484" spans="1:4" x14ac:dyDescent="0.25">
      <c r="A484">
        <v>25</v>
      </c>
      <c r="B484" t="s">
        <v>9871</v>
      </c>
      <c r="C484">
        <v>25260</v>
      </c>
      <c r="D484" t="s">
        <v>9895</v>
      </c>
    </row>
    <row r="485" spans="1:4" x14ac:dyDescent="0.25">
      <c r="A485">
        <v>25</v>
      </c>
      <c r="B485" t="s">
        <v>9871</v>
      </c>
      <c r="C485">
        <v>25269</v>
      </c>
      <c r="D485" t="s">
        <v>9896</v>
      </c>
    </row>
    <row r="486" spans="1:4" x14ac:dyDescent="0.25">
      <c r="A486">
        <v>25</v>
      </c>
      <c r="B486" t="s">
        <v>9871</v>
      </c>
      <c r="C486">
        <v>25279</v>
      </c>
      <c r="D486" t="s">
        <v>9897</v>
      </c>
    </row>
    <row r="487" spans="1:4" x14ac:dyDescent="0.25">
      <c r="A487">
        <v>25</v>
      </c>
      <c r="B487" t="s">
        <v>9871</v>
      </c>
      <c r="C487">
        <v>25281</v>
      </c>
      <c r="D487" t="s">
        <v>9898</v>
      </c>
    </row>
    <row r="488" spans="1:4" x14ac:dyDescent="0.25">
      <c r="A488">
        <v>25</v>
      </c>
      <c r="B488" t="s">
        <v>9871</v>
      </c>
      <c r="C488">
        <v>25286</v>
      </c>
      <c r="D488" t="s">
        <v>9899</v>
      </c>
    </row>
    <row r="489" spans="1:4" x14ac:dyDescent="0.25">
      <c r="A489">
        <v>25</v>
      </c>
      <c r="B489" t="s">
        <v>9871</v>
      </c>
      <c r="C489">
        <v>25288</v>
      </c>
      <c r="D489" t="s">
        <v>9900</v>
      </c>
    </row>
    <row r="490" spans="1:4" x14ac:dyDescent="0.25">
      <c r="A490">
        <v>25</v>
      </c>
      <c r="B490" t="s">
        <v>9871</v>
      </c>
      <c r="C490">
        <v>25290</v>
      </c>
      <c r="D490" t="s">
        <v>9901</v>
      </c>
    </row>
    <row r="491" spans="1:4" x14ac:dyDescent="0.25">
      <c r="A491">
        <v>25</v>
      </c>
      <c r="B491" t="s">
        <v>9871</v>
      </c>
      <c r="C491">
        <v>25293</v>
      </c>
      <c r="D491" t="s">
        <v>9902</v>
      </c>
    </row>
    <row r="492" spans="1:4" x14ac:dyDescent="0.25">
      <c r="A492">
        <v>25</v>
      </c>
      <c r="B492" t="s">
        <v>9871</v>
      </c>
      <c r="C492">
        <v>25295</v>
      </c>
      <c r="D492" t="s">
        <v>9903</v>
      </c>
    </row>
    <row r="493" spans="1:4" x14ac:dyDescent="0.25">
      <c r="A493">
        <v>25</v>
      </c>
      <c r="B493" t="s">
        <v>9871</v>
      </c>
      <c r="C493">
        <v>25297</v>
      </c>
      <c r="D493" t="s">
        <v>9904</v>
      </c>
    </row>
    <row r="494" spans="1:4" x14ac:dyDescent="0.25">
      <c r="A494">
        <v>25</v>
      </c>
      <c r="B494" t="s">
        <v>9871</v>
      </c>
      <c r="C494">
        <v>25299</v>
      </c>
      <c r="D494" t="s">
        <v>9905</v>
      </c>
    </row>
    <row r="495" spans="1:4" x14ac:dyDescent="0.25">
      <c r="A495">
        <v>25</v>
      </c>
      <c r="B495" t="s">
        <v>9871</v>
      </c>
      <c r="C495">
        <v>25307</v>
      </c>
      <c r="D495" t="s">
        <v>9906</v>
      </c>
    </row>
    <row r="496" spans="1:4" x14ac:dyDescent="0.25">
      <c r="A496">
        <v>25</v>
      </c>
      <c r="B496" t="s">
        <v>9871</v>
      </c>
      <c r="C496">
        <v>25312</v>
      </c>
      <c r="D496" t="s">
        <v>9485</v>
      </c>
    </row>
    <row r="497" spans="1:4" x14ac:dyDescent="0.25">
      <c r="A497">
        <v>25</v>
      </c>
      <c r="B497" t="s">
        <v>9871</v>
      </c>
      <c r="C497">
        <v>25317</v>
      </c>
      <c r="D497" t="s">
        <v>9907</v>
      </c>
    </row>
    <row r="498" spans="1:4" x14ac:dyDescent="0.25">
      <c r="A498">
        <v>25</v>
      </c>
      <c r="B498" t="s">
        <v>9871</v>
      </c>
      <c r="C498">
        <v>25320</v>
      </c>
      <c r="D498" t="s">
        <v>9908</v>
      </c>
    </row>
    <row r="499" spans="1:4" x14ac:dyDescent="0.25">
      <c r="A499">
        <v>25</v>
      </c>
      <c r="B499" t="s">
        <v>9871</v>
      </c>
      <c r="C499">
        <v>25322</v>
      </c>
      <c r="D499" t="s">
        <v>9909</v>
      </c>
    </row>
    <row r="500" spans="1:4" x14ac:dyDescent="0.25">
      <c r="A500">
        <v>25</v>
      </c>
      <c r="B500" t="s">
        <v>9871</v>
      </c>
      <c r="C500">
        <v>25324</v>
      </c>
      <c r="D500" t="s">
        <v>9910</v>
      </c>
    </row>
    <row r="501" spans="1:4" x14ac:dyDescent="0.25">
      <c r="A501">
        <v>25</v>
      </c>
      <c r="B501" t="s">
        <v>9871</v>
      </c>
      <c r="C501">
        <v>25326</v>
      </c>
      <c r="D501" t="s">
        <v>9911</v>
      </c>
    </row>
    <row r="502" spans="1:4" x14ac:dyDescent="0.25">
      <c r="A502">
        <v>25</v>
      </c>
      <c r="B502" t="s">
        <v>9871</v>
      </c>
      <c r="C502">
        <v>25328</v>
      </c>
      <c r="D502" t="s">
        <v>9912</v>
      </c>
    </row>
    <row r="503" spans="1:4" x14ac:dyDescent="0.25">
      <c r="A503">
        <v>25</v>
      </c>
      <c r="B503" t="s">
        <v>9871</v>
      </c>
      <c r="C503">
        <v>25335</v>
      </c>
      <c r="D503" t="s">
        <v>9913</v>
      </c>
    </row>
    <row r="504" spans="1:4" x14ac:dyDescent="0.25">
      <c r="A504">
        <v>25</v>
      </c>
      <c r="B504" t="s">
        <v>9871</v>
      </c>
      <c r="C504">
        <v>25339</v>
      </c>
      <c r="D504" t="s">
        <v>9914</v>
      </c>
    </row>
    <row r="505" spans="1:4" x14ac:dyDescent="0.25">
      <c r="A505">
        <v>25</v>
      </c>
      <c r="B505" t="s">
        <v>9871</v>
      </c>
      <c r="C505">
        <v>25368</v>
      </c>
      <c r="D505" t="s">
        <v>9915</v>
      </c>
    </row>
    <row r="506" spans="1:4" x14ac:dyDescent="0.25">
      <c r="A506">
        <v>25</v>
      </c>
      <c r="B506" t="s">
        <v>9871</v>
      </c>
      <c r="C506">
        <v>25372</v>
      </c>
      <c r="D506" t="s">
        <v>9916</v>
      </c>
    </row>
    <row r="507" spans="1:4" x14ac:dyDescent="0.25">
      <c r="A507">
        <v>25</v>
      </c>
      <c r="B507" t="s">
        <v>9871</v>
      </c>
      <c r="C507">
        <v>25377</v>
      </c>
      <c r="D507" t="s">
        <v>9917</v>
      </c>
    </row>
    <row r="508" spans="1:4" x14ac:dyDescent="0.25">
      <c r="A508">
        <v>25</v>
      </c>
      <c r="B508" t="s">
        <v>9871</v>
      </c>
      <c r="C508">
        <v>25386</v>
      </c>
      <c r="D508" t="s">
        <v>9918</v>
      </c>
    </row>
    <row r="509" spans="1:4" x14ac:dyDescent="0.25">
      <c r="A509">
        <v>25</v>
      </c>
      <c r="B509" t="s">
        <v>9871</v>
      </c>
      <c r="C509">
        <v>25394</v>
      </c>
      <c r="D509" t="s">
        <v>9919</v>
      </c>
    </row>
    <row r="510" spans="1:4" x14ac:dyDescent="0.25">
      <c r="A510">
        <v>25</v>
      </c>
      <c r="B510" t="s">
        <v>9871</v>
      </c>
      <c r="C510">
        <v>25398</v>
      </c>
      <c r="D510" t="s">
        <v>9920</v>
      </c>
    </row>
    <row r="511" spans="1:4" x14ac:dyDescent="0.25">
      <c r="A511">
        <v>25</v>
      </c>
      <c r="B511" t="s">
        <v>9871</v>
      </c>
      <c r="C511">
        <v>25402</v>
      </c>
      <c r="D511" t="s">
        <v>9798</v>
      </c>
    </row>
    <row r="512" spans="1:4" x14ac:dyDescent="0.25">
      <c r="A512">
        <v>25</v>
      </c>
      <c r="B512" t="s">
        <v>9871</v>
      </c>
      <c r="C512">
        <v>25407</v>
      </c>
      <c r="D512" t="s">
        <v>9921</v>
      </c>
    </row>
    <row r="513" spans="1:4" x14ac:dyDescent="0.25">
      <c r="A513">
        <v>25</v>
      </c>
      <c r="B513" t="s">
        <v>9871</v>
      </c>
      <c r="C513">
        <v>25426</v>
      </c>
      <c r="D513" t="s">
        <v>9922</v>
      </c>
    </row>
    <row r="514" spans="1:4" x14ac:dyDescent="0.25">
      <c r="A514">
        <v>25</v>
      </c>
      <c r="B514" t="s">
        <v>9871</v>
      </c>
      <c r="C514">
        <v>25430</v>
      </c>
      <c r="D514" t="s">
        <v>9923</v>
      </c>
    </row>
    <row r="515" spans="1:4" x14ac:dyDescent="0.25">
      <c r="A515">
        <v>25</v>
      </c>
      <c r="B515" t="s">
        <v>9871</v>
      </c>
      <c r="C515">
        <v>25436</v>
      </c>
      <c r="D515" t="s">
        <v>9924</v>
      </c>
    </row>
    <row r="516" spans="1:4" x14ac:dyDescent="0.25">
      <c r="A516">
        <v>25</v>
      </c>
      <c r="B516" t="s">
        <v>9871</v>
      </c>
      <c r="C516">
        <v>25438</v>
      </c>
      <c r="D516" t="s">
        <v>4900</v>
      </c>
    </row>
    <row r="517" spans="1:4" x14ac:dyDescent="0.25">
      <c r="A517">
        <v>25</v>
      </c>
      <c r="B517" t="s">
        <v>9871</v>
      </c>
      <c r="C517">
        <v>25473</v>
      </c>
      <c r="D517" t="s">
        <v>501</v>
      </c>
    </row>
    <row r="518" spans="1:4" x14ac:dyDescent="0.25">
      <c r="A518">
        <v>25</v>
      </c>
      <c r="B518" t="s">
        <v>9871</v>
      </c>
      <c r="C518">
        <v>25483</v>
      </c>
      <c r="D518" t="s">
        <v>9502</v>
      </c>
    </row>
    <row r="519" spans="1:4" x14ac:dyDescent="0.25">
      <c r="A519">
        <v>25</v>
      </c>
      <c r="B519" t="s">
        <v>9871</v>
      </c>
      <c r="C519">
        <v>25486</v>
      </c>
      <c r="D519" t="s">
        <v>9925</v>
      </c>
    </row>
    <row r="520" spans="1:4" x14ac:dyDescent="0.25">
      <c r="A520">
        <v>25</v>
      </c>
      <c r="B520" t="s">
        <v>9871</v>
      </c>
      <c r="C520">
        <v>25488</v>
      </c>
      <c r="D520" t="s">
        <v>9926</v>
      </c>
    </row>
    <row r="521" spans="1:4" x14ac:dyDescent="0.25">
      <c r="A521">
        <v>25</v>
      </c>
      <c r="B521" t="s">
        <v>9871</v>
      </c>
      <c r="C521">
        <v>25489</v>
      </c>
      <c r="D521" t="s">
        <v>9927</v>
      </c>
    </row>
    <row r="522" spans="1:4" x14ac:dyDescent="0.25">
      <c r="A522">
        <v>25</v>
      </c>
      <c r="B522" t="s">
        <v>9871</v>
      </c>
      <c r="C522">
        <v>25491</v>
      </c>
      <c r="D522" t="s">
        <v>9928</v>
      </c>
    </row>
    <row r="523" spans="1:4" x14ac:dyDescent="0.25">
      <c r="A523">
        <v>25</v>
      </c>
      <c r="B523" t="s">
        <v>9871</v>
      </c>
      <c r="C523">
        <v>25506</v>
      </c>
      <c r="D523" t="s">
        <v>9545</v>
      </c>
    </row>
    <row r="524" spans="1:4" x14ac:dyDescent="0.25">
      <c r="A524">
        <v>25</v>
      </c>
      <c r="B524" t="s">
        <v>9871</v>
      </c>
      <c r="C524">
        <v>25513</v>
      </c>
      <c r="D524" t="s">
        <v>9929</v>
      </c>
    </row>
    <row r="525" spans="1:4" x14ac:dyDescent="0.25">
      <c r="A525">
        <v>25</v>
      </c>
      <c r="B525" t="s">
        <v>9871</v>
      </c>
      <c r="C525">
        <v>25518</v>
      </c>
      <c r="D525" t="s">
        <v>9930</v>
      </c>
    </row>
    <row r="526" spans="1:4" x14ac:dyDescent="0.25">
      <c r="A526">
        <v>25</v>
      </c>
      <c r="B526" t="s">
        <v>9871</v>
      </c>
      <c r="C526">
        <v>25524</v>
      </c>
      <c r="D526" t="s">
        <v>9931</v>
      </c>
    </row>
    <row r="527" spans="1:4" x14ac:dyDescent="0.25">
      <c r="A527">
        <v>25</v>
      </c>
      <c r="B527" t="s">
        <v>9871</v>
      </c>
      <c r="C527">
        <v>25530</v>
      </c>
      <c r="D527" t="s">
        <v>9932</v>
      </c>
    </row>
    <row r="528" spans="1:4" x14ac:dyDescent="0.25">
      <c r="A528">
        <v>25</v>
      </c>
      <c r="B528" t="s">
        <v>9871</v>
      </c>
      <c r="C528">
        <v>25535</v>
      </c>
      <c r="D528" t="s">
        <v>9933</v>
      </c>
    </row>
    <row r="529" spans="1:4" x14ac:dyDescent="0.25">
      <c r="A529">
        <v>25</v>
      </c>
      <c r="B529" t="s">
        <v>9871</v>
      </c>
      <c r="C529">
        <v>25572</v>
      </c>
      <c r="D529" t="s">
        <v>9934</v>
      </c>
    </row>
    <row r="530" spans="1:4" x14ac:dyDescent="0.25">
      <c r="A530">
        <v>25</v>
      </c>
      <c r="B530" t="s">
        <v>9871</v>
      </c>
      <c r="C530">
        <v>25580</v>
      </c>
      <c r="D530" t="s">
        <v>9935</v>
      </c>
    </row>
    <row r="531" spans="1:4" x14ac:dyDescent="0.25">
      <c r="A531">
        <v>25</v>
      </c>
      <c r="B531" t="s">
        <v>9871</v>
      </c>
      <c r="C531">
        <v>25592</v>
      </c>
      <c r="D531" t="s">
        <v>9936</v>
      </c>
    </row>
    <row r="532" spans="1:4" x14ac:dyDescent="0.25">
      <c r="A532">
        <v>25</v>
      </c>
      <c r="B532" t="s">
        <v>9871</v>
      </c>
      <c r="C532">
        <v>25594</v>
      </c>
      <c r="D532" t="s">
        <v>9937</v>
      </c>
    </row>
    <row r="533" spans="1:4" x14ac:dyDescent="0.25">
      <c r="A533">
        <v>25</v>
      </c>
      <c r="B533" t="s">
        <v>9871</v>
      </c>
      <c r="C533">
        <v>25596</v>
      </c>
      <c r="D533" t="s">
        <v>9938</v>
      </c>
    </row>
    <row r="534" spans="1:4" x14ac:dyDescent="0.25">
      <c r="A534">
        <v>25</v>
      </c>
      <c r="B534" t="s">
        <v>9871</v>
      </c>
      <c r="C534">
        <v>25599</v>
      </c>
      <c r="D534" t="s">
        <v>9939</v>
      </c>
    </row>
    <row r="535" spans="1:4" x14ac:dyDescent="0.25">
      <c r="A535">
        <v>25</v>
      </c>
      <c r="B535" t="s">
        <v>9871</v>
      </c>
      <c r="C535">
        <v>25612</v>
      </c>
      <c r="D535" t="s">
        <v>9940</v>
      </c>
    </row>
    <row r="536" spans="1:4" x14ac:dyDescent="0.25">
      <c r="A536">
        <v>25</v>
      </c>
      <c r="B536" t="s">
        <v>9871</v>
      </c>
      <c r="C536">
        <v>25645</v>
      </c>
      <c r="D536" t="s">
        <v>9941</v>
      </c>
    </row>
    <row r="537" spans="1:4" x14ac:dyDescent="0.25">
      <c r="A537">
        <v>25</v>
      </c>
      <c r="B537" t="s">
        <v>9871</v>
      </c>
      <c r="C537">
        <v>25649</v>
      </c>
      <c r="D537" t="s">
        <v>9942</v>
      </c>
    </row>
    <row r="538" spans="1:4" x14ac:dyDescent="0.25">
      <c r="A538">
        <v>25</v>
      </c>
      <c r="B538" t="s">
        <v>9871</v>
      </c>
      <c r="C538">
        <v>25653</v>
      </c>
      <c r="D538" t="s">
        <v>9943</v>
      </c>
    </row>
    <row r="539" spans="1:4" x14ac:dyDescent="0.25">
      <c r="A539">
        <v>25</v>
      </c>
      <c r="B539" t="s">
        <v>9871</v>
      </c>
      <c r="C539">
        <v>25658</v>
      </c>
      <c r="D539" t="s">
        <v>9518</v>
      </c>
    </row>
    <row r="540" spans="1:4" x14ac:dyDescent="0.25">
      <c r="A540">
        <v>25</v>
      </c>
      <c r="B540" t="s">
        <v>9871</v>
      </c>
      <c r="C540">
        <v>25662</v>
      </c>
      <c r="D540" t="s">
        <v>9944</v>
      </c>
    </row>
    <row r="541" spans="1:4" x14ac:dyDescent="0.25">
      <c r="A541">
        <v>25</v>
      </c>
      <c r="B541" t="s">
        <v>9871</v>
      </c>
      <c r="C541">
        <v>25718</v>
      </c>
      <c r="D541" t="s">
        <v>9945</v>
      </c>
    </row>
    <row r="542" spans="1:4" x14ac:dyDescent="0.25">
      <c r="A542">
        <v>25</v>
      </c>
      <c r="B542" t="s">
        <v>9871</v>
      </c>
      <c r="C542">
        <v>25736</v>
      </c>
      <c r="D542" t="s">
        <v>9946</v>
      </c>
    </row>
    <row r="543" spans="1:4" x14ac:dyDescent="0.25">
      <c r="A543">
        <v>25</v>
      </c>
      <c r="B543" t="s">
        <v>9871</v>
      </c>
      <c r="C543">
        <v>25740</v>
      </c>
      <c r="D543" t="s">
        <v>9947</v>
      </c>
    </row>
    <row r="544" spans="1:4" x14ac:dyDescent="0.25">
      <c r="A544">
        <v>25</v>
      </c>
      <c r="B544" t="s">
        <v>9871</v>
      </c>
      <c r="C544">
        <v>25743</v>
      </c>
      <c r="D544" t="s">
        <v>9948</v>
      </c>
    </row>
    <row r="545" spans="1:4" x14ac:dyDescent="0.25">
      <c r="A545">
        <v>25</v>
      </c>
      <c r="B545" t="s">
        <v>9871</v>
      </c>
      <c r="C545">
        <v>25745</v>
      </c>
      <c r="D545" t="s">
        <v>9949</v>
      </c>
    </row>
    <row r="546" spans="1:4" x14ac:dyDescent="0.25">
      <c r="A546">
        <v>25</v>
      </c>
      <c r="B546" t="s">
        <v>9871</v>
      </c>
      <c r="C546">
        <v>25754</v>
      </c>
      <c r="D546" t="s">
        <v>9950</v>
      </c>
    </row>
    <row r="547" spans="1:4" x14ac:dyDescent="0.25">
      <c r="A547">
        <v>25</v>
      </c>
      <c r="B547" t="s">
        <v>9871</v>
      </c>
      <c r="C547">
        <v>25758</v>
      </c>
      <c r="D547" t="s">
        <v>9951</v>
      </c>
    </row>
    <row r="548" spans="1:4" x14ac:dyDescent="0.25">
      <c r="A548">
        <v>25</v>
      </c>
      <c r="B548" t="s">
        <v>9871</v>
      </c>
      <c r="C548">
        <v>25769</v>
      </c>
      <c r="D548" t="s">
        <v>9952</v>
      </c>
    </row>
    <row r="549" spans="1:4" x14ac:dyDescent="0.25">
      <c r="A549">
        <v>25</v>
      </c>
      <c r="B549" t="s">
        <v>9871</v>
      </c>
      <c r="C549">
        <v>25772</v>
      </c>
      <c r="D549" t="s">
        <v>9953</v>
      </c>
    </row>
    <row r="550" spans="1:4" x14ac:dyDescent="0.25">
      <c r="A550">
        <v>25</v>
      </c>
      <c r="B550" t="s">
        <v>9871</v>
      </c>
      <c r="C550">
        <v>25777</v>
      </c>
      <c r="D550" t="s">
        <v>9954</v>
      </c>
    </row>
    <row r="551" spans="1:4" x14ac:dyDescent="0.25">
      <c r="A551">
        <v>25</v>
      </c>
      <c r="B551" t="s">
        <v>9871</v>
      </c>
      <c r="C551">
        <v>25779</v>
      </c>
      <c r="D551" t="s">
        <v>9955</v>
      </c>
    </row>
    <row r="552" spans="1:4" x14ac:dyDescent="0.25">
      <c r="A552">
        <v>25</v>
      </c>
      <c r="B552" t="s">
        <v>9871</v>
      </c>
      <c r="C552">
        <v>25781</v>
      </c>
      <c r="D552" t="s">
        <v>9956</v>
      </c>
    </row>
    <row r="553" spans="1:4" x14ac:dyDescent="0.25">
      <c r="A553">
        <v>25</v>
      </c>
      <c r="B553" t="s">
        <v>9871</v>
      </c>
      <c r="C553">
        <v>25785</v>
      </c>
      <c r="D553" t="s">
        <v>9957</v>
      </c>
    </row>
    <row r="554" spans="1:4" x14ac:dyDescent="0.25">
      <c r="A554">
        <v>25</v>
      </c>
      <c r="B554" t="s">
        <v>9871</v>
      </c>
      <c r="C554">
        <v>25793</v>
      </c>
      <c r="D554" t="s">
        <v>9958</v>
      </c>
    </row>
    <row r="555" spans="1:4" x14ac:dyDescent="0.25">
      <c r="A555">
        <v>25</v>
      </c>
      <c r="B555" t="s">
        <v>9871</v>
      </c>
      <c r="C555">
        <v>25797</v>
      </c>
      <c r="D555" t="s">
        <v>9959</v>
      </c>
    </row>
    <row r="556" spans="1:4" x14ac:dyDescent="0.25">
      <c r="A556">
        <v>25</v>
      </c>
      <c r="B556" t="s">
        <v>9871</v>
      </c>
      <c r="C556">
        <v>25799</v>
      </c>
      <c r="D556" t="s">
        <v>9960</v>
      </c>
    </row>
    <row r="557" spans="1:4" x14ac:dyDescent="0.25">
      <c r="A557">
        <v>25</v>
      </c>
      <c r="B557" t="s">
        <v>9871</v>
      </c>
      <c r="C557">
        <v>25805</v>
      </c>
      <c r="D557" t="s">
        <v>9961</v>
      </c>
    </row>
    <row r="558" spans="1:4" x14ac:dyDescent="0.25">
      <c r="A558">
        <v>25</v>
      </c>
      <c r="B558" t="s">
        <v>9871</v>
      </c>
      <c r="C558">
        <v>25807</v>
      </c>
      <c r="D558" t="s">
        <v>9962</v>
      </c>
    </row>
    <row r="559" spans="1:4" x14ac:dyDescent="0.25">
      <c r="A559">
        <v>25</v>
      </c>
      <c r="B559" t="s">
        <v>9871</v>
      </c>
      <c r="C559">
        <v>25815</v>
      </c>
      <c r="D559" t="s">
        <v>9963</v>
      </c>
    </row>
    <row r="560" spans="1:4" x14ac:dyDescent="0.25">
      <c r="A560">
        <v>25</v>
      </c>
      <c r="B560" t="s">
        <v>9871</v>
      </c>
      <c r="C560">
        <v>25817</v>
      </c>
      <c r="D560" t="s">
        <v>9964</v>
      </c>
    </row>
    <row r="561" spans="1:4" x14ac:dyDescent="0.25">
      <c r="A561">
        <v>25</v>
      </c>
      <c r="B561" t="s">
        <v>9871</v>
      </c>
      <c r="C561">
        <v>25823</v>
      </c>
      <c r="D561" t="s">
        <v>9965</v>
      </c>
    </row>
    <row r="562" spans="1:4" x14ac:dyDescent="0.25">
      <c r="A562">
        <v>25</v>
      </c>
      <c r="B562" t="s">
        <v>9871</v>
      </c>
      <c r="C562">
        <v>25839</v>
      </c>
      <c r="D562" t="s">
        <v>9966</v>
      </c>
    </row>
    <row r="563" spans="1:4" x14ac:dyDescent="0.25">
      <c r="A563">
        <v>25</v>
      </c>
      <c r="B563" t="s">
        <v>9871</v>
      </c>
      <c r="C563">
        <v>25841</v>
      </c>
      <c r="D563" t="s">
        <v>9967</v>
      </c>
    </row>
    <row r="564" spans="1:4" x14ac:dyDescent="0.25">
      <c r="A564">
        <v>25</v>
      </c>
      <c r="B564" t="s">
        <v>9871</v>
      </c>
      <c r="C564">
        <v>25843</v>
      </c>
      <c r="D564" t="s">
        <v>9968</v>
      </c>
    </row>
    <row r="565" spans="1:4" x14ac:dyDescent="0.25">
      <c r="A565">
        <v>25</v>
      </c>
      <c r="B565" t="s">
        <v>9871</v>
      </c>
      <c r="C565">
        <v>25845</v>
      </c>
      <c r="D565" t="s">
        <v>9969</v>
      </c>
    </row>
    <row r="566" spans="1:4" x14ac:dyDescent="0.25">
      <c r="A566">
        <v>25</v>
      </c>
      <c r="B566" t="s">
        <v>9871</v>
      </c>
      <c r="C566">
        <v>25851</v>
      </c>
      <c r="D566" t="s">
        <v>9970</v>
      </c>
    </row>
    <row r="567" spans="1:4" x14ac:dyDescent="0.25">
      <c r="A567">
        <v>25</v>
      </c>
      <c r="B567" t="s">
        <v>9871</v>
      </c>
      <c r="C567">
        <v>25862</v>
      </c>
      <c r="D567" t="s">
        <v>537</v>
      </c>
    </row>
    <row r="568" spans="1:4" x14ac:dyDescent="0.25">
      <c r="A568">
        <v>25</v>
      </c>
      <c r="B568" t="s">
        <v>9871</v>
      </c>
      <c r="C568">
        <v>25867</v>
      </c>
      <c r="D568" t="s">
        <v>9971</v>
      </c>
    </row>
    <row r="569" spans="1:4" x14ac:dyDescent="0.25">
      <c r="A569">
        <v>25</v>
      </c>
      <c r="B569" t="s">
        <v>9871</v>
      </c>
      <c r="C569">
        <v>25871</v>
      </c>
      <c r="D569" t="s">
        <v>9972</v>
      </c>
    </row>
    <row r="570" spans="1:4" x14ac:dyDescent="0.25">
      <c r="A570">
        <v>25</v>
      </c>
      <c r="B570" t="s">
        <v>9871</v>
      </c>
      <c r="C570">
        <v>25873</v>
      </c>
      <c r="D570" t="s">
        <v>9973</v>
      </c>
    </row>
    <row r="571" spans="1:4" x14ac:dyDescent="0.25">
      <c r="A571">
        <v>25</v>
      </c>
      <c r="B571" t="s">
        <v>9871</v>
      </c>
      <c r="C571">
        <v>25875</v>
      </c>
      <c r="D571" t="s">
        <v>9974</v>
      </c>
    </row>
    <row r="572" spans="1:4" x14ac:dyDescent="0.25">
      <c r="A572">
        <v>25</v>
      </c>
      <c r="B572" t="s">
        <v>9871</v>
      </c>
      <c r="C572">
        <v>25878</v>
      </c>
      <c r="D572" t="s">
        <v>9975</v>
      </c>
    </row>
    <row r="573" spans="1:4" x14ac:dyDescent="0.25">
      <c r="A573">
        <v>25</v>
      </c>
      <c r="B573" t="s">
        <v>9871</v>
      </c>
      <c r="C573">
        <v>25885</v>
      </c>
      <c r="D573" t="s">
        <v>9976</v>
      </c>
    </row>
    <row r="574" spans="1:4" x14ac:dyDescent="0.25">
      <c r="A574">
        <v>25</v>
      </c>
      <c r="B574" t="s">
        <v>9871</v>
      </c>
      <c r="C574">
        <v>25898</v>
      </c>
      <c r="D574" t="s">
        <v>9977</v>
      </c>
    </row>
    <row r="575" spans="1:4" x14ac:dyDescent="0.25">
      <c r="A575">
        <v>25</v>
      </c>
      <c r="B575" t="s">
        <v>9871</v>
      </c>
      <c r="C575">
        <v>25899</v>
      </c>
      <c r="D575" t="s">
        <v>9978</v>
      </c>
    </row>
    <row r="576" spans="1:4" x14ac:dyDescent="0.25">
      <c r="A576">
        <v>27</v>
      </c>
      <c r="B576" t="s">
        <v>9979</v>
      </c>
      <c r="C576">
        <v>27001</v>
      </c>
      <c r="D576" t="s">
        <v>9980</v>
      </c>
    </row>
    <row r="577" spans="1:4" x14ac:dyDescent="0.25">
      <c r="A577">
        <v>27</v>
      </c>
      <c r="B577" t="s">
        <v>9979</v>
      </c>
      <c r="C577">
        <v>27006</v>
      </c>
      <c r="D577" t="s">
        <v>9981</v>
      </c>
    </row>
    <row r="578" spans="1:4" x14ac:dyDescent="0.25">
      <c r="A578">
        <v>27</v>
      </c>
      <c r="B578" t="s">
        <v>9979</v>
      </c>
      <c r="C578">
        <v>27025</v>
      </c>
      <c r="D578" t="s">
        <v>9982</v>
      </c>
    </row>
    <row r="579" spans="1:4" x14ac:dyDescent="0.25">
      <c r="A579">
        <v>27</v>
      </c>
      <c r="B579" t="s">
        <v>9979</v>
      </c>
      <c r="C579">
        <v>27050</v>
      </c>
      <c r="D579" t="s">
        <v>9983</v>
      </c>
    </row>
    <row r="580" spans="1:4" x14ac:dyDescent="0.25">
      <c r="A580">
        <v>27</v>
      </c>
      <c r="B580" t="s">
        <v>9979</v>
      </c>
      <c r="C580">
        <v>27073</v>
      </c>
      <c r="D580" t="s">
        <v>9984</v>
      </c>
    </row>
    <row r="581" spans="1:4" x14ac:dyDescent="0.25">
      <c r="A581">
        <v>27</v>
      </c>
      <c r="B581" t="s">
        <v>9979</v>
      </c>
      <c r="C581">
        <v>27075</v>
      </c>
      <c r="D581" t="s">
        <v>9985</v>
      </c>
    </row>
    <row r="582" spans="1:4" x14ac:dyDescent="0.25">
      <c r="A582">
        <v>27</v>
      </c>
      <c r="B582" t="s">
        <v>9979</v>
      </c>
      <c r="C582">
        <v>27077</v>
      </c>
      <c r="D582" t="s">
        <v>9986</v>
      </c>
    </row>
    <row r="583" spans="1:4" x14ac:dyDescent="0.25">
      <c r="A583">
        <v>27</v>
      </c>
      <c r="B583" t="s">
        <v>9979</v>
      </c>
      <c r="C583">
        <v>27099</v>
      </c>
      <c r="D583" t="s">
        <v>9987</v>
      </c>
    </row>
    <row r="584" spans="1:4" x14ac:dyDescent="0.25">
      <c r="A584">
        <v>27</v>
      </c>
      <c r="B584" t="s">
        <v>9979</v>
      </c>
      <c r="C584">
        <v>27135</v>
      </c>
      <c r="D584" t="s">
        <v>9988</v>
      </c>
    </row>
    <row r="585" spans="1:4" x14ac:dyDescent="0.25">
      <c r="A585">
        <v>27</v>
      </c>
      <c r="B585" t="s">
        <v>9979</v>
      </c>
      <c r="C585">
        <v>27150</v>
      </c>
      <c r="D585" t="s">
        <v>9989</v>
      </c>
    </row>
    <row r="586" spans="1:4" x14ac:dyDescent="0.25">
      <c r="A586">
        <v>27</v>
      </c>
      <c r="B586" t="s">
        <v>9979</v>
      </c>
      <c r="C586">
        <v>27160</v>
      </c>
      <c r="D586" t="s">
        <v>9990</v>
      </c>
    </row>
    <row r="587" spans="1:4" x14ac:dyDescent="0.25">
      <c r="A587">
        <v>27</v>
      </c>
      <c r="B587" t="s">
        <v>9979</v>
      </c>
      <c r="C587">
        <v>27205</v>
      </c>
      <c r="D587" t="s">
        <v>9991</v>
      </c>
    </row>
    <row r="588" spans="1:4" x14ac:dyDescent="0.25">
      <c r="A588">
        <v>27</v>
      </c>
      <c r="B588" t="s">
        <v>9979</v>
      </c>
      <c r="C588">
        <v>27245</v>
      </c>
      <c r="D588" t="s">
        <v>9992</v>
      </c>
    </row>
    <row r="589" spans="1:4" x14ac:dyDescent="0.25">
      <c r="A589">
        <v>27</v>
      </c>
      <c r="B589" t="s">
        <v>9979</v>
      </c>
      <c r="C589">
        <v>27250</v>
      </c>
      <c r="D589" t="s">
        <v>9993</v>
      </c>
    </row>
    <row r="590" spans="1:4" x14ac:dyDescent="0.25">
      <c r="A590">
        <v>27</v>
      </c>
      <c r="B590" t="s">
        <v>9979</v>
      </c>
      <c r="C590">
        <v>27361</v>
      </c>
      <c r="D590" t="s">
        <v>9994</v>
      </c>
    </row>
    <row r="591" spans="1:4" x14ac:dyDescent="0.25">
      <c r="A591">
        <v>27</v>
      </c>
      <c r="B591" t="s">
        <v>9979</v>
      </c>
      <c r="C591">
        <v>27372</v>
      </c>
      <c r="D591" t="s">
        <v>9995</v>
      </c>
    </row>
    <row r="592" spans="1:4" x14ac:dyDescent="0.25">
      <c r="A592">
        <v>27</v>
      </c>
      <c r="B592" t="s">
        <v>9979</v>
      </c>
      <c r="C592">
        <v>27413</v>
      </c>
      <c r="D592" t="s">
        <v>9996</v>
      </c>
    </row>
    <row r="593" spans="1:4" x14ac:dyDescent="0.25">
      <c r="A593">
        <v>27</v>
      </c>
      <c r="B593" t="s">
        <v>9979</v>
      </c>
      <c r="C593">
        <v>27425</v>
      </c>
      <c r="D593" t="s">
        <v>9997</v>
      </c>
    </row>
    <row r="594" spans="1:4" x14ac:dyDescent="0.25">
      <c r="A594">
        <v>27</v>
      </c>
      <c r="B594" t="s">
        <v>9979</v>
      </c>
      <c r="C594">
        <v>27430</v>
      </c>
      <c r="D594" t="s">
        <v>9998</v>
      </c>
    </row>
    <row r="595" spans="1:4" x14ac:dyDescent="0.25">
      <c r="A595">
        <v>27</v>
      </c>
      <c r="B595" t="s">
        <v>9979</v>
      </c>
      <c r="C595">
        <v>27450</v>
      </c>
      <c r="D595" t="s">
        <v>9999</v>
      </c>
    </row>
    <row r="596" spans="1:4" x14ac:dyDescent="0.25">
      <c r="A596">
        <v>27</v>
      </c>
      <c r="B596" t="s">
        <v>9979</v>
      </c>
      <c r="C596">
        <v>27491</v>
      </c>
      <c r="D596" t="s">
        <v>10000</v>
      </c>
    </row>
    <row r="597" spans="1:4" x14ac:dyDescent="0.25">
      <c r="A597">
        <v>27</v>
      </c>
      <c r="B597" t="s">
        <v>9979</v>
      </c>
      <c r="C597">
        <v>27493</v>
      </c>
      <c r="D597" t="s">
        <v>10001</v>
      </c>
    </row>
    <row r="598" spans="1:4" x14ac:dyDescent="0.25">
      <c r="A598">
        <v>27</v>
      </c>
      <c r="B598" t="s">
        <v>9979</v>
      </c>
      <c r="C598">
        <v>27495</v>
      </c>
      <c r="D598" t="s">
        <v>10002</v>
      </c>
    </row>
    <row r="599" spans="1:4" x14ac:dyDescent="0.25">
      <c r="A599">
        <v>27</v>
      </c>
      <c r="B599" t="s">
        <v>9979</v>
      </c>
      <c r="C599">
        <v>27580</v>
      </c>
      <c r="D599" t="s">
        <v>10003</v>
      </c>
    </row>
    <row r="600" spans="1:4" x14ac:dyDescent="0.25">
      <c r="A600">
        <v>27</v>
      </c>
      <c r="B600" t="s">
        <v>9979</v>
      </c>
      <c r="C600">
        <v>27600</v>
      </c>
      <c r="D600" t="s">
        <v>10004</v>
      </c>
    </row>
    <row r="601" spans="1:4" x14ac:dyDescent="0.25">
      <c r="A601">
        <v>27</v>
      </c>
      <c r="B601" t="s">
        <v>9979</v>
      </c>
      <c r="C601">
        <v>27615</v>
      </c>
      <c r="D601" t="s">
        <v>9758</v>
      </c>
    </row>
    <row r="602" spans="1:4" x14ac:dyDescent="0.25">
      <c r="A602">
        <v>27</v>
      </c>
      <c r="B602" t="s">
        <v>9979</v>
      </c>
      <c r="C602">
        <v>27660</v>
      </c>
      <c r="D602" t="s">
        <v>10005</v>
      </c>
    </row>
    <row r="603" spans="1:4" x14ac:dyDescent="0.25">
      <c r="A603">
        <v>27</v>
      </c>
      <c r="B603" t="s">
        <v>9979</v>
      </c>
      <c r="C603">
        <v>27745</v>
      </c>
      <c r="D603" t="s">
        <v>10006</v>
      </c>
    </row>
    <row r="604" spans="1:4" x14ac:dyDescent="0.25">
      <c r="A604">
        <v>27</v>
      </c>
      <c r="B604" t="s">
        <v>9979</v>
      </c>
      <c r="C604">
        <v>27787</v>
      </c>
      <c r="D604" t="s">
        <v>10007</v>
      </c>
    </row>
    <row r="605" spans="1:4" x14ac:dyDescent="0.25">
      <c r="A605">
        <v>27</v>
      </c>
      <c r="B605" t="s">
        <v>9979</v>
      </c>
      <c r="C605">
        <v>27800</v>
      </c>
      <c r="D605" t="s">
        <v>10008</v>
      </c>
    </row>
    <row r="606" spans="1:4" x14ac:dyDescent="0.25">
      <c r="A606">
        <v>27</v>
      </c>
      <c r="B606" t="s">
        <v>9979</v>
      </c>
      <c r="C606">
        <v>27810</v>
      </c>
      <c r="D606" t="s">
        <v>10009</v>
      </c>
    </row>
    <row r="607" spans="1:4" x14ac:dyDescent="0.25">
      <c r="A607">
        <v>41</v>
      </c>
      <c r="B607" t="s">
        <v>10010</v>
      </c>
      <c r="C607">
        <v>41001</v>
      </c>
      <c r="D607" t="s">
        <v>10011</v>
      </c>
    </row>
    <row r="608" spans="1:4" x14ac:dyDescent="0.25">
      <c r="A608">
        <v>41</v>
      </c>
      <c r="B608" t="s">
        <v>10010</v>
      </c>
      <c r="C608">
        <v>41006</v>
      </c>
      <c r="D608" t="s">
        <v>4535</v>
      </c>
    </row>
    <row r="609" spans="1:4" x14ac:dyDescent="0.25">
      <c r="A609">
        <v>41</v>
      </c>
      <c r="B609" t="s">
        <v>10010</v>
      </c>
      <c r="C609">
        <v>41013</v>
      </c>
      <c r="D609" t="s">
        <v>10012</v>
      </c>
    </row>
    <row r="610" spans="1:4" x14ac:dyDescent="0.25">
      <c r="A610">
        <v>41</v>
      </c>
      <c r="B610" t="s">
        <v>10010</v>
      </c>
      <c r="C610">
        <v>41016</v>
      </c>
      <c r="D610" t="s">
        <v>10013</v>
      </c>
    </row>
    <row r="611" spans="1:4" x14ac:dyDescent="0.25">
      <c r="A611">
        <v>41</v>
      </c>
      <c r="B611" t="s">
        <v>10010</v>
      </c>
      <c r="C611">
        <v>41020</v>
      </c>
      <c r="D611" t="s">
        <v>10014</v>
      </c>
    </row>
    <row r="612" spans="1:4" x14ac:dyDescent="0.25">
      <c r="A612">
        <v>41</v>
      </c>
      <c r="B612" t="s">
        <v>10010</v>
      </c>
      <c r="C612">
        <v>41026</v>
      </c>
      <c r="D612" t="s">
        <v>10015</v>
      </c>
    </row>
    <row r="613" spans="1:4" x14ac:dyDescent="0.25">
      <c r="A613">
        <v>41</v>
      </c>
      <c r="B613" t="s">
        <v>10010</v>
      </c>
      <c r="C613">
        <v>41078</v>
      </c>
      <c r="D613" t="s">
        <v>10016</v>
      </c>
    </row>
    <row r="614" spans="1:4" x14ac:dyDescent="0.25">
      <c r="A614">
        <v>41</v>
      </c>
      <c r="B614" t="s">
        <v>10010</v>
      </c>
      <c r="C614">
        <v>41132</v>
      </c>
      <c r="D614" t="s">
        <v>10017</v>
      </c>
    </row>
    <row r="615" spans="1:4" x14ac:dyDescent="0.25">
      <c r="A615">
        <v>41</v>
      </c>
      <c r="B615" t="s">
        <v>10010</v>
      </c>
      <c r="C615">
        <v>41206</v>
      </c>
      <c r="D615" t="s">
        <v>10018</v>
      </c>
    </row>
    <row r="616" spans="1:4" x14ac:dyDescent="0.25">
      <c r="A616">
        <v>41</v>
      </c>
      <c r="B616" t="s">
        <v>10010</v>
      </c>
      <c r="C616">
        <v>41244</v>
      </c>
      <c r="D616" t="s">
        <v>10019</v>
      </c>
    </row>
    <row r="617" spans="1:4" x14ac:dyDescent="0.25">
      <c r="A617">
        <v>41</v>
      </c>
      <c r="B617" t="s">
        <v>10010</v>
      </c>
      <c r="C617">
        <v>41298</v>
      </c>
      <c r="D617" t="s">
        <v>10020</v>
      </c>
    </row>
    <row r="618" spans="1:4" x14ac:dyDescent="0.25">
      <c r="A618">
        <v>41</v>
      </c>
      <c r="B618" t="s">
        <v>10010</v>
      </c>
      <c r="C618">
        <v>41306</v>
      </c>
      <c r="D618" t="s">
        <v>10021</v>
      </c>
    </row>
    <row r="619" spans="1:4" x14ac:dyDescent="0.25">
      <c r="A619">
        <v>41</v>
      </c>
      <c r="B619" t="s">
        <v>10010</v>
      </c>
      <c r="C619">
        <v>41319</v>
      </c>
      <c r="D619" t="s">
        <v>9486</v>
      </c>
    </row>
    <row r="620" spans="1:4" x14ac:dyDescent="0.25">
      <c r="A620">
        <v>41</v>
      </c>
      <c r="B620" t="s">
        <v>10010</v>
      </c>
      <c r="C620">
        <v>41349</v>
      </c>
      <c r="D620" t="s">
        <v>10022</v>
      </c>
    </row>
    <row r="621" spans="1:4" x14ac:dyDescent="0.25">
      <c r="A621">
        <v>41</v>
      </c>
      <c r="B621" t="s">
        <v>10010</v>
      </c>
      <c r="C621">
        <v>41357</v>
      </c>
      <c r="D621" t="s">
        <v>10023</v>
      </c>
    </row>
    <row r="622" spans="1:4" x14ac:dyDescent="0.25">
      <c r="A622">
        <v>41</v>
      </c>
      <c r="B622" t="s">
        <v>10010</v>
      </c>
      <c r="C622">
        <v>41359</v>
      </c>
      <c r="D622" t="s">
        <v>10024</v>
      </c>
    </row>
    <row r="623" spans="1:4" x14ac:dyDescent="0.25">
      <c r="A623">
        <v>41</v>
      </c>
      <c r="B623" t="s">
        <v>10010</v>
      </c>
      <c r="C623">
        <v>41378</v>
      </c>
      <c r="D623" t="s">
        <v>10025</v>
      </c>
    </row>
    <row r="624" spans="1:4" x14ac:dyDescent="0.25">
      <c r="A624">
        <v>41</v>
      </c>
      <c r="B624" t="s">
        <v>10010</v>
      </c>
      <c r="C624">
        <v>41396</v>
      </c>
      <c r="D624" t="s">
        <v>10026</v>
      </c>
    </row>
    <row r="625" spans="1:4" x14ac:dyDescent="0.25">
      <c r="A625">
        <v>41</v>
      </c>
      <c r="B625" t="s">
        <v>10010</v>
      </c>
      <c r="C625">
        <v>41483</v>
      </c>
      <c r="D625" t="s">
        <v>10027</v>
      </c>
    </row>
    <row r="626" spans="1:4" x14ac:dyDescent="0.25">
      <c r="A626">
        <v>41</v>
      </c>
      <c r="B626" t="s">
        <v>10010</v>
      </c>
      <c r="C626">
        <v>41503</v>
      </c>
      <c r="D626" t="s">
        <v>10028</v>
      </c>
    </row>
    <row r="627" spans="1:4" x14ac:dyDescent="0.25">
      <c r="A627">
        <v>41</v>
      </c>
      <c r="B627" t="s">
        <v>10010</v>
      </c>
      <c r="C627">
        <v>41518</v>
      </c>
      <c r="D627" t="s">
        <v>10029</v>
      </c>
    </row>
    <row r="628" spans="1:4" x14ac:dyDescent="0.25">
      <c r="A628">
        <v>41</v>
      </c>
      <c r="B628" t="s">
        <v>10010</v>
      </c>
      <c r="C628">
        <v>41524</v>
      </c>
      <c r="D628" t="s">
        <v>10030</v>
      </c>
    </row>
    <row r="629" spans="1:4" x14ac:dyDescent="0.25">
      <c r="A629">
        <v>41</v>
      </c>
      <c r="B629" t="s">
        <v>10010</v>
      </c>
      <c r="C629">
        <v>41530</v>
      </c>
      <c r="D629" t="s">
        <v>9756</v>
      </c>
    </row>
    <row r="630" spans="1:4" x14ac:dyDescent="0.25">
      <c r="A630">
        <v>41</v>
      </c>
      <c r="B630" t="s">
        <v>10010</v>
      </c>
      <c r="C630">
        <v>41548</v>
      </c>
      <c r="D630" t="s">
        <v>10031</v>
      </c>
    </row>
    <row r="631" spans="1:4" x14ac:dyDescent="0.25">
      <c r="A631">
        <v>41</v>
      </c>
      <c r="B631" t="s">
        <v>10010</v>
      </c>
      <c r="C631">
        <v>41551</v>
      </c>
      <c r="D631" t="s">
        <v>10032</v>
      </c>
    </row>
    <row r="632" spans="1:4" x14ac:dyDescent="0.25">
      <c r="A632">
        <v>41</v>
      </c>
      <c r="B632" t="s">
        <v>10010</v>
      </c>
      <c r="C632">
        <v>41615</v>
      </c>
      <c r="D632" t="s">
        <v>2093</v>
      </c>
    </row>
    <row r="633" spans="1:4" x14ac:dyDescent="0.25">
      <c r="A633">
        <v>41</v>
      </c>
      <c r="B633" t="s">
        <v>10010</v>
      </c>
      <c r="C633">
        <v>41660</v>
      </c>
      <c r="D633" t="s">
        <v>10033</v>
      </c>
    </row>
    <row r="634" spans="1:4" x14ac:dyDescent="0.25">
      <c r="A634">
        <v>41</v>
      </c>
      <c r="B634" t="s">
        <v>10010</v>
      </c>
      <c r="C634">
        <v>41668</v>
      </c>
      <c r="D634" t="s">
        <v>10034</v>
      </c>
    </row>
    <row r="635" spans="1:4" x14ac:dyDescent="0.25">
      <c r="A635">
        <v>41</v>
      </c>
      <c r="B635" t="s">
        <v>10010</v>
      </c>
      <c r="C635">
        <v>41676</v>
      </c>
      <c r="D635" t="s">
        <v>9705</v>
      </c>
    </row>
    <row r="636" spans="1:4" x14ac:dyDescent="0.25">
      <c r="A636">
        <v>41</v>
      </c>
      <c r="B636" t="s">
        <v>10010</v>
      </c>
      <c r="C636">
        <v>41770</v>
      </c>
      <c r="D636" t="s">
        <v>5422</v>
      </c>
    </row>
    <row r="637" spans="1:4" x14ac:dyDescent="0.25">
      <c r="A637">
        <v>41</v>
      </c>
      <c r="B637" t="s">
        <v>10010</v>
      </c>
      <c r="C637">
        <v>41791</v>
      </c>
      <c r="D637" t="s">
        <v>10035</v>
      </c>
    </row>
    <row r="638" spans="1:4" x14ac:dyDescent="0.25">
      <c r="A638">
        <v>41</v>
      </c>
      <c r="B638" t="s">
        <v>10010</v>
      </c>
      <c r="C638">
        <v>41797</v>
      </c>
      <c r="D638" t="s">
        <v>10036</v>
      </c>
    </row>
    <row r="639" spans="1:4" x14ac:dyDescent="0.25">
      <c r="A639">
        <v>41</v>
      </c>
      <c r="B639" t="s">
        <v>10010</v>
      </c>
      <c r="C639">
        <v>41799</v>
      </c>
      <c r="D639" t="s">
        <v>10037</v>
      </c>
    </row>
    <row r="640" spans="1:4" x14ac:dyDescent="0.25">
      <c r="A640">
        <v>41</v>
      </c>
      <c r="B640" t="s">
        <v>10010</v>
      </c>
      <c r="C640">
        <v>41801</v>
      </c>
      <c r="D640" t="s">
        <v>10038</v>
      </c>
    </row>
    <row r="641" spans="1:4" x14ac:dyDescent="0.25">
      <c r="A641">
        <v>41</v>
      </c>
      <c r="B641" t="s">
        <v>10010</v>
      </c>
      <c r="C641">
        <v>41807</v>
      </c>
      <c r="D641" t="s">
        <v>10039</v>
      </c>
    </row>
    <row r="642" spans="1:4" x14ac:dyDescent="0.25">
      <c r="A642">
        <v>41</v>
      </c>
      <c r="B642" t="s">
        <v>10010</v>
      </c>
      <c r="C642">
        <v>41872</v>
      </c>
      <c r="D642" t="s">
        <v>10040</v>
      </c>
    </row>
    <row r="643" spans="1:4" x14ac:dyDescent="0.25">
      <c r="A643">
        <v>41</v>
      </c>
      <c r="B643" t="s">
        <v>10010</v>
      </c>
      <c r="C643">
        <v>41885</v>
      </c>
      <c r="D643" t="s">
        <v>10041</v>
      </c>
    </row>
    <row r="644" spans="1:4" x14ac:dyDescent="0.25">
      <c r="A644">
        <v>44</v>
      </c>
      <c r="B644" t="s">
        <v>10042</v>
      </c>
      <c r="C644">
        <v>44001</v>
      </c>
      <c r="D644" t="s">
        <v>10043</v>
      </c>
    </row>
    <row r="645" spans="1:4" x14ac:dyDescent="0.25">
      <c r="A645">
        <v>44</v>
      </c>
      <c r="B645" t="s">
        <v>10042</v>
      </c>
      <c r="C645">
        <v>44035</v>
      </c>
      <c r="D645" t="s">
        <v>9769</v>
      </c>
    </row>
    <row r="646" spans="1:4" x14ac:dyDescent="0.25">
      <c r="A646">
        <v>44</v>
      </c>
      <c r="B646" t="s">
        <v>10042</v>
      </c>
      <c r="C646">
        <v>44078</v>
      </c>
      <c r="D646" t="s">
        <v>10044</v>
      </c>
    </row>
    <row r="647" spans="1:4" x14ac:dyDescent="0.25">
      <c r="A647">
        <v>44</v>
      </c>
      <c r="B647" t="s">
        <v>10042</v>
      </c>
      <c r="C647">
        <v>44090</v>
      </c>
      <c r="D647" t="s">
        <v>10045</v>
      </c>
    </row>
    <row r="648" spans="1:4" x14ac:dyDescent="0.25">
      <c r="A648">
        <v>44</v>
      </c>
      <c r="B648" t="s">
        <v>10042</v>
      </c>
      <c r="C648">
        <v>44098</v>
      </c>
      <c r="D648" t="s">
        <v>10046</v>
      </c>
    </row>
    <row r="649" spans="1:4" x14ac:dyDescent="0.25">
      <c r="A649">
        <v>44</v>
      </c>
      <c r="B649" t="s">
        <v>10042</v>
      </c>
      <c r="C649">
        <v>44110</v>
      </c>
      <c r="D649" t="s">
        <v>10047</v>
      </c>
    </row>
    <row r="650" spans="1:4" x14ac:dyDescent="0.25">
      <c r="A650">
        <v>44</v>
      </c>
      <c r="B650" t="s">
        <v>10042</v>
      </c>
      <c r="C650">
        <v>44279</v>
      </c>
      <c r="D650" t="s">
        <v>3931</v>
      </c>
    </row>
    <row r="651" spans="1:4" x14ac:dyDescent="0.25">
      <c r="A651">
        <v>44</v>
      </c>
      <c r="B651" t="s">
        <v>10042</v>
      </c>
      <c r="C651">
        <v>44378</v>
      </c>
      <c r="D651" t="s">
        <v>10048</v>
      </c>
    </row>
    <row r="652" spans="1:4" x14ac:dyDescent="0.25">
      <c r="A652">
        <v>44</v>
      </c>
      <c r="B652" t="s">
        <v>10042</v>
      </c>
      <c r="C652">
        <v>44420</v>
      </c>
      <c r="D652" t="s">
        <v>10049</v>
      </c>
    </row>
    <row r="653" spans="1:4" x14ac:dyDescent="0.25">
      <c r="A653">
        <v>44</v>
      </c>
      <c r="B653" t="s">
        <v>10042</v>
      </c>
      <c r="C653">
        <v>44430</v>
      </c>
      <c r="D653" t="s">
        <v>10050</v>
      </c>
    </row>
    <row r="654" spans="1:4" x14ac:dyDescent="0.25">
      <c r="A654">
        <v>44</v>
      </c>
      <c r="B654" t="s">
        <v>10042</v>
      </c>
      <c r="C654">
        <v>44560</v>
      </c>
      <c r="D654" t="s">
        <v>10051</v>
      </c>
    </row>
    <row r="655" spans="1:4" x14ac:dyDescent="0.25">
      <c r="A655">
        <v>44</v>
      </c>
      <c r="B655" t="s">
        <v>10042</v>
      </c>
      <c r="C655">
        <v>44650</v>
      </c>
      <c r="D655" t="s">
        <v>10052</v>
      </c>
    </row>
    <row r="656" spans="1:4" x14ac:dyDescent="0.25">
      <c r="A656">
        <v>44</v>
      </c>
      <c r="B656" t="s">
        <v>10042</v>
      </c>
      <c r="C656">
        <v>44847</v>
      </c>
      <c r="D656" t="s">
        <v>10053</v>
      </c>
    </row>
    <row r="657" spans="1:4" x14ac:dyDescent="0.25">
      <c r="A657">
        <v>44</v>
      </c>
      <c r="B657" t="s">
        <v>10042</v>
      </c>
      <c r="C657">
        <v>44855</v>
      </c>
      <c r="D657" t="s">
        <v>10054</v>
      </c>
    </row>
    <row r="658" spans="1:4" x14ac:dyDescent="0.25">
      <c r="A658">
        <v>44</v>
      </c>
      <c r="B658" t="s">
        <v>10042</v>
      </c>
      <c r="C658">
        <v>44874</v>
      </c>
      <c r="D658" t="s">
        <v>9619</v>
      </c>
    </row>
    <row r="659" spans="1:4" x14ac:dyDescent="0.25">
      <c r="A659">
        <v>47</v>
      </c>
      <c r="B659" t="s">
        <v>10055</v>
      </c>
      <c r="C659">
        <v>47001</v>
      </c>
      <c r="D659" t="s">
        <v>8997</v>
      </c>
    </row>
    <row r="660" spans="1:4" x14ac:dyDescent="0.25">
      <c r="A660">
        <v>47</v>
      </c>
      <c r="B660" t="s">
        <v>10055</v>
      </c>
      <c r="C660">
        <v>47030</v>
      </c>
      <c r="D660" t="s">
        <v>10056</v>
      </c>
    </row>
    <row r="661" spans="1:4" x14ac:dyDescent="0.25">
      <c r="A661">
        <v>47</v>
      </c>
      <c r="B661" t="s">
        <v>10055</v>
      </c>
      <c r="C661">
        <v>47053</v>
      </c>
      <c r="D661" t="s">
        <v>10057</v>
      </c>
    </row>
    <row r="662" spans="1:4" x14ac:dyDescent="0.25">
      <c r="A662">
        <v>47</v>
      </c>
      <c r="B662" t="s">
        <v>10055</v>
      </c>
      <c r="C662">
        <v>47058</v>
      </c>
      <c r="D662" t="s">
        <v>10058</v>
      </c>
    </row>
    <row r="663" spans="1:4" x14ac:dyDescent="0.25">
      <c r="A663">
        <v>47</v>
      </c>
      <c r="B663" t="s">
        <v>10055</v>
      </c>
      <c r="C663">
        <v>47161</v>
      </c>
      <c r="D663" t="s">
        <v>10059</v>
      </c>
    </row>
    <row r="664" spans="1:4" x14ac:dyDescent="0.25">
      <c r="A664">
        <v>47</v>
      </c>
      <c r="B664" t="s">
        <v>10055</v>
      </c>
      <c r="C664">
        <v>47170</v>
      </c>
      <c r="D664" t="s">
        <v>10060</v>
      </c>
    </row>
    <row r="665" spans="1:4" x14ac:dyDescent="0.25">
      <c r="A665">
        <v>47</v>
      </c>
      <c r="B665" t="s">
        <v>10055</v>
      </c>
      <c r="C665">
        <v>47189</v>
      </c>
      <c r="D665" t="s">
        <v>10061</v>
      </c>
    </row>
    <row r="666" spans="1:4" x14ac:dyDescent="0.25">
      <c r="A666">
        <v>47</v>
      </c>
      <c r="B666" t="s">
        <v>10055</v>
      </c>
      <c r="C666">
        <v>47205</v>
      </c>
      <c r="D666" t="s">
        <v>9476</v>
      </c>
    </row>
    <row r="667" spans="1:4" x14ac:dyDescent="0.25">
      <c r="A667">
        <v>47</v>
      </c>
      <c r="B667" t="s">
        <v>10055</v>
      </c>
      <c r="C667">
        <v>47245</v>
      </c>
      <c r="D667" t="s">
        <v>10062</v>
      </c>
    </row>
    <row r="668" spans="1:4" x14ac:dyDescent="0.25">
      <c r="A668">
        <v>47</v>
      </c>
      <c r="B668" t="s">
        <v>10055</v>
      </c>
      <c r="C668">
        <v>47258</v>
      </c>
      <c r="D668" t="s">
        <v>10063</v>
      </c>
    </row>
    <row r="669" spans="1:4" x14ac:dyDescent="0.25">
      <c r="A669">
        <v>47</v>
      </c>
      <c r="B669" t="s">
        <v>10055</v>
      </c>
      <c r="C669">
        <v>47268</v>
      </c>
      <c r="D669" t="s">
        <v>10064</v>
      </c>
    </row>
    <row r="670" spans="1:4" x14ac:dyDescent="0.25">
      <c r="A670">
        <v>47</v>
      </c>
      <c r="B670" t="s">
        <v>10055</v>
      </c>
      <c r="C670">
        <v>47288</v>
      </c>
      <c r="D670" t="s">
        <v>10065</v>
      </c>
    </row>
    <row r="671" spans="1:4" x14ac:dyDescent="0.25">
      <c r="A671">
        <v>47</v>
      </c>
      <c r="B671" t="s">
        <v>10055</v>
      </c>
      <c r="C671">
        <v>47318</v>
      </c>
      <c r="D671" t="s">
        <v>10066</v>
      </c>
    </row>
    <row r="672" spans="1:4" x14ac:dyDescent="0.25">
      <c r="A672">
        <v>47</v>
      </c>
      <c r="B672" t="s">
        <v>10055</v>
      </c>
      <c r="C672">
        <v>47460</v>
      </c>
      <c r="D672" t="s">
        <v>10067</v>
      </c>
    </row>
    <row r="673" spans="1:4" x14ac:dyDescent="0.25">
      <c r="A673">
        <v>47</v>
      </c>
      <c r="B673" t="s">
        <v>10055</v>
      </c>
      <c r="C673">
        <v>47541</v>
      </c>
      <c r="D673" t="s">
        <v>10068</v>
      </c>
    </row>
    <row r="674" spans="1:4" x14ac:dyDescent="0.25">
      <c r="A674">
        <v>47</v>
      </c>
      <c r="B674" t="s">
        <v>10055</v>
      </c>
      <c r="C674">
        <v>47545</v>
      </c>
      <c r="D674" t="s">
        <v>10069</v>
      </c>
    </row>
    <row r="675" spans="1:4" x14ac:dyDescent="0.25">
      <c r="A675">
        <v>47</v>
      </c>
      <c r="B675" t="s">
        <v>10055</v>
      </c>
      <c r="C675">
        <v>47551</v>
      </c>
      <c r="D675" t="s">
        <v>10070</v>
      </c>
    </row>
    <row r="676" spans="1:4" x14ac:dyDescent="0.25">
      <c r="A676">
        <v>47</v>
      </c>
      <c r="B676" t="s">
        <v>10055</v>
      </c>
      <c r="C676">
        <v>47555</v>
      </c>
      <c r="D676" t="s">
        <v>10071</v>
      </c>
    </row>
    <row r="677" spans="1:4" x14ac:dyDescent="0.25">
      <c r="A677">
        <v>47</v>
      </c>
      <c r="B677" t="s">
        <v>10055</v>
      </c>
      <c r="C677">
        <v>47570</v>
      </c>
      <c r="D677" t="s">
        <v>10072</v>
      </c>
    </row>
    <row r="678" spans="1:4" x14ac:dyDescent="0.25">
      <c r="A678">
        <v>47</v>
      </c>
      <c r="B678" t="s">
        <v>10055</v>
      </c>
      <c r="C678">
        <v>47605</v>
      </c>
      <c r="D678" t="s">
        <v>10073</v>
      </c>
    </row>
    <row r="679" spans="1:4" x14ac:dyDescent="0.25">
      <c r="A679">
        <v>47</v>
      </c>
      <c r="B679" t="s">
        <v>10055</v>
      </c>
      <c r="C679">
        <v>47660</v>
      </c>
      <c r="D679" t="s">
        <v>10074</v>
      </c>
    </row>
    <row r="680" spans="1:4" x14ac:dyDescent="0.25">
      <c r="A680">
        <v>47</v>
      </c>
      <c r="B680" t="s">
        <v>10055</v>
      </c>
      <c r="C680">
        <v>47675</v>
      </c>
      <c r="D680" t="s">
        <v>9760</v>
      </c>
    </row>
    <row r="681" spans="1:4" x14ac:dyDescent="0.25">
      <c r="A681">
        <v>47</v>
      </c>
      <c r="B681" t="s">
        <v>10055</v>
      </c>
      <c r="C681">
        <v>47692</v>
      </c>
      <c r="D681" t="s">
        <v>10075</v>
      </c>
    </row>
    <row r="682" spans="1:4" x14ac:dyDescent="0.25">
      <c r="A682">
        <v>47</v>
      </c>
      <c r="B682" t="s">
        <v>10055</v>
      </c>
      <c r="C682">
        <v>47703</v>
      </c>
      <c r="D682" t="s">
        <v>10076</v>
      </c>
    </row>
    <row r="683" spans="1:4" x14ac:dyDescent="0.25">
      <c r="A683">
        <v>47</v>
      </c>
      <c r="B683" t="s">
        <v>10055</v>
      </c>
      <c r="C683">
        <v>47707</v>
      </c>
      <c r="D683" t="s">
        <v>10077</v>
      </c>
    </row>
    <row r="684" spans="1:4" x14ac:dyDescent="0.25">
      <c r="A684">
        <v>47</v>
      </c>
      <c r="B684" t="s">
        <v>10055</v>
      </c>
      <c r="C684">
        <v>47720</v>
      </c>
      <c r="D684" t="s">
        <v>10078</v>
      </c>
    </row>
    <row r="685" spans="1:4" x14ac:dyDescent="0.25">
      <c r="A685">
        <v>47</v>
      </c>
      <c r="B685" t="s">
        <v>10055</v>
      </c>
      <c r="C685">
        <v>47745</v>
      </c>
      <c r="D685" t="s">
        <v>10079</v>
      </c>
    </row>
    <row r="686" spans="1:4" x14ac:dyDescent="0.25">
      <c r="A686">
        <v>47</v>
      </c>
      <c r="B686" t="s">
        <v>10055</v>
      </c>
      <c r="C686">
        <v>47798</v>
      </c>
      <c r="D686" t="s">
        <v>10080</v>
      </c>
    </row>
    <row r="687" spans="1:4" x14ac:dyDescent="0.25">
      <c r="A687">
        <v>47</v>
      </c>
      <c r="B687" t="s">
        <v>10055</v>
      </c>
      <c r="C687">
        <v>47960</v>
      </c>
      <c r="D687" t="s">
        <v>10081</v>
      </c>
    </row>
    <row r="688" spans="1:4" x14ac:dyDescent="0.25">
      <c r="A688">
        <v>47</v>
      </c>
      <c r="B688" t="s">
        <v>10055</v>
      </c>
      <c r="C688">
        <v>47980</v>
      </c>
      <c r="D688" t="s">
        <v>10082</v>
      </c>
    </row>
    <row r="689" spans="1:4" x14ac:dyDescent="0.25">
      <c r="A689">
        <v>50</v>
      </c>
      <c r="B689" t="s">
        <v>10083</v>
      </c>
      <c r="C689">
        <v>50001</v>
      </c>
      <c r="D689" t="s">
        <v>10084</v>
      </c>
    </row>
    <row r="690" spans="1:4" x14ac:dyDescent="0.25">
      <c r="A690">
        <v>50</v>
      </c>
      <c r="B690" t="s">
        <v>10083</v>
      </c>
      <c r="C690">
        <v>50006</v>
      </c>
      <c r="D690" t="s">
        <v>10085</v>
      </c>
    </row>
    <row r="691" spans="1:4" x14ac:dyDescent="0.25">
      <c r="A691">
        <v>50</v>
      </c>
      <c r="B691" t="s">
        <v>10083</v>
      </c>
      <c r="C691">
        <v>50110</v>
      </c>
      <c r="D691" t="s">
        <v>10086</v>
      </c>
    </row>
    <row r="692" spans="1:4" x14ac:dyDescent="0.25">
      <c r="A692">
        <v>50</v>
      </c>
      <c r="B692" t="s">
        <v>10083</v>
      </c>
      <c r="C692">
        <v>50124</v>
      </c>
      <c r="D692" t="s">
        <v>10087</v>
      </c>
    </row>
    <row r="693" spans="1:4" x14ac:dyDescent="0.25">
      <c r="A693">
        <v>50</v>
      </c>
      <c r="B693" t="s">
        <v>10083</v>
      </c>
      <c r="C693">
        <v>50150</v>
      </c>
      <c r="D693" t="s">
        <v>10088</v>
      </c>
    </row>
    <row r="694" spans="1:4" x14ac:dyDescent="0.25">
      <c r="A694">
        <v>50</v>
      </c>
      <c r="B694" t="s">
        <v>10083</v>
      </c>
      <c r="C694">
        <v>50223</v>
      </c>
      <c r="D694" t="s">
        <v>10089</v>
      </c>
    </row>
    <row r="695" spans="1:4" x14ac:dyDescent="0.25">
      <c r="A695">
        <v>50</v>
      </c>
      <c r="B695" t="s">
        <v>10083</v>
      </c>
      <c r="C695">
        <v>50226</v>
      </c>
      <c r="D695" t="s">
        <v>10090</v>
      </c>
    </row>
    <row r="696" spans="1:4" x14ac:dyDescent="0.25">
      <c r="A696">
        <v>50</v>
      </c>
      <c r="B696" t="s">
        <v>10083</v>
      </c>
      <c r="C696">
        <v>50245</v>
      </c>
      <c r="D696" t="s">
        <v>10091</v>
      </c>
    </row>
    <row r="697" spans="1:4" x14ac:dyDescent="0.25">
      <c r="A697">
        <v>50</v>
      </c>
      <c r="B697" t="s">
        <v>10083</v>
      </c>
      <c r="C697">
        <v>50251</v>
      </c>
      <c r="D697" t="s">
        <v>10092</v>
      </c>
    </row>
    <row r="698" spans="1:4" x14ac:dyDescent="0.25">
      <c r="A698">
        <v>50</v>
      </c>
      <c r="B698" t="s">
        <v>10083</v>
      </c>
      <c r="C698">
        <v>50270</v>
      </c>
      <c r="D698" t="s">
        <v>10093</v>
      </c>
    </row>
    <row r="699" spans="1:4" x14ac:dyDescent="0.25">
      <c r="A699">
        <v>50</v>
      </c>
      <c r="B699" t="s">
        <v>10083</v>
      </c>
      <c r="C699">
        <v>50287</v>
      </c>
      <c r="D699" t="s">
        <v>10094</v>
      </c>
    </row>
    <row r="700" spans="1:4" x14ac:dyDescent="0.25">
      <c r="A700">
        <v>50</v>
      </c>
      <c r="B700" t="s">
        <v>10083</v>
      </c>
      <c r="C700">
        <v>50313</v>
      </c>
      <c r="D700" t="s">
        <v>9485</v>
      </c>
    </row>
    <row r="701" spans="1:4" x14ac:dyDescent="0.25">
      <c r="A701">
        <v>50</v>
      </c>
      <c r="B701" t="s">
        <v>10083</v>
      </c>
      <c r="C701">
        <v>50318</v>
      </c>
      <c r="D701" t="s">
        <v>10066</v>
      </c>
    </row>
    <row r="702" spans="1:4" x14ac:dyDescent="0.25">
      <c r="A702">
        <v>50</v>
      </c>
      <c r="B702" t="s">
        <v>10083</v>
      </c>
      <c r="C702">
        <v>50325</v>
      </c>
      <c r="D702" t="s">
        <v>10095</v>
      </c>
    </row>
    <row r="703" spans="1:4" x14ac:dyDescent="0.25">
      <c r="A703">
        <v>50</v>
      </c>
      <c r="B703" t="s">
        <v>10083</v>
      </c>
      <c r="C703">
        <v>50330</v>
      </c>
      <c r="D703" t="s">
        <v>10096</v>
      </c>
    </row>
    <row r="704" spans="1:4" x14ac:dyDescent="0.25">
      <c r="A704">
        <v>50</v>
      </c>
      <c r="B704" t="s">
        <v>10083</v>
      </c>
      <c r="C704">
        <v>50350</v>
      </c>
      <c r="D704" t="s">
        <v>10097</v>
      </c>
    </row>
    <row r="705" spans="1:4" x14ac:dyDescent="0.25">
      <c r="A705">
        <v>50</v>
      </c>
      <c r="B705" t="s">
        <v>10083</v>
      </c>
      <c r="C705">
        <v>50370</v>
      </c>
      <c r="D705" t="s">
        <v>4892</v>
      </c>
    </row>
    <row r="706" spans="1:4" x14ac:dyDescent="0.25">
      <c r="A706">
        <v>50</v>
      </c>
      <c r="B706" t="s">
        <v>10083</v>
      </c>
      <c r="C706">
        <v>50400</v>
      </c>
      <c r="D706" t="s">
        <v>10098</v>
      </c>
    </row>
    <row r="707" spans="1:4" x14ac:dyDescent="0.25">
      <c r="A707">
        <v>50</v>
      </c>
      <c r="B707" t="s">
        <v>10083</v>
      </c>
      <c r="C707">
        <v>50450</v>
      </c>
      <c r="D707" t="s">
        <v>10099</v>
      </c>
    </row>
    <row r="708" spans="1:4" x14ac:dyDescent="0.25">
      <c r="A708">
        <v>50</v>
      </c>
      <c r="B708" t="s">
        <v>10083</v>
      </c>
      <c r="C708">
        <v>50568</v>
      </c>
      <c r="D708" t="s">
        <v>10100</v>
      </c>
    </row>
    <row r="709" spans="1:4" x14ac:dyDescent="0.25">
      <c r="A709">
        <v>50</v>
      </c>
      <c r="B709" t="s">
        <v>10083</v>
      </c>
      <c r="C709">
        <v>50573</v>
      </c>
      <c r="D709" t="s">
        <v>10101</v>
      </c>
    </row>
    <row r="710" spans="1:4" x14ac:dyDescent="0.25">
      <c r="A710">
        <v>50</v>
      </c>
      <c r="B710" t="s">
        <v>10083</v>
      </c>
      <c r="C710">
        <v>50577</v>
      </c>
      <c r="D710" t="s">
        <v>10102</v>
      </c>
    </row>
    <row r="711" spans="1:4" x14ac:dyDescent="0.25">
      <c r="A711">
        <v>50</v>
      </c>
      <c r="B711" t="s">
        <v>10083</v>
      </c>
      <c r="C711">
        <v>50590</v>
      </c>
      <c r="D711" t="s">
        <v>9778</v>
      </c>
    </row>
    <row r="712" spans="1:4" x14ac:dyDescent="0.25">
      <c r="A712">
        <v>50</v>
      </c>
      <c r="B712" t="s">
        <v>10083</v>
      </c>
      <c r="C712">
        <v>50606</v>
      </c>
      <c r="D712" t="s">
        <v>2773</v>
      </c>
    </row>
    <row r="713" spans="1:4" x14ac:dyDescent="0.25">
      <c r="A713">
        <v>50</v>
      </c>
      <c r="B713" t="s">
        <v>10083</v>
      </c>
      <c r="C713">
        <v>50680</v>
      </c>
      <c r="D713" t="s">
        <v>10103</v>
      </c>
    </row>
    <row r="714" spans="1:4" x14ac:dyDescent="0.25">
      <c r="A714">
        <v>50</v>
      </c>
      <c r="B714" t="s">
        <v>10083</v>
      </c>
      <c r="C714">
        <v>50683</v>
      </c>
      <c r="D714" t="s">
        <v>10104</v>
      </c>
    </row>
    <row r="715" spans="1:4" x14ac:dyDescent="0.25">
      <c r="A715">
        <v>50</v>
      </c>
      <c r="B715" t="s">
        <v>10083</v>
      </c>
      <c r="C715">
        <v>50686</v>
      </c>
      <c r="D715" t="s">
        <v>10105</v>
      </c>
    </row>
    <row r="716" spans="1:4" x14ac:dyDescent="0.25">
      <c r="A716">
        <v>50</v>
      </c>
      <c r="B716" t="s">
        <v>10083</v>
      </c>
      <c r="C716">
        <v>50689</v>
      </c>
      <c r="D716" t="s">
        <v>9842</v>
      </c>
    </row>
    <row r="717" spans="1:4" x14ac:dyDescent="0.25">
      <c r="A717">
        <v>50</v>
      </c>
      <c r="B717" t="s">
        <v>10083</v>
      </c>
      <c r="C717">
        <v>50711</v>
      </c>
      <c r="D717" t="s">
        <v>10106</v>
      </c>
    </row>
    <row r="718" spans="1:4" x14ac:dyDescent="0.25">
      <c r="A718">
        <v>52</v>
      </c>
      <c r="B718" t="s">
        <v>9502</v>
      </c>
      <c r="C718">
        <v>52001</v>
      </c>
      <c r="D718" t="s">
        <v>10107</v>
      </c>
    </row>
    <row r="719" spans="1:4" x14ac:dyDescent="0.25">
      <c r="A719">
        <v>52</v>
      </c>
      <c r="B719" t="s">
        <v>9502</v>
      </c>
      <c r="C719">
        <v>52019</v>
      </c>
      <c r="D719" t="s">
        <v>9873</v>
      </c>
    </row>
    <row r="720" spans="1:4" x14ac:dyDescent="0.25">
      <c r="A720">
        <v>52</v>
      </c>
      <c r="B720" t="s">
        <v>9502</v>
      </c>
      <c r="C720">
        <v>52022</v>
      </c>
      <c r="D720" t="s">
        <v>10108</v>
      </c>
    </row>
    <row r="721" spans="1:4" x14ac:dyDescent="0.25">
      <c r="A721">
        <v>52</v>
      </c>
      <c r="B721" t="s">
        <v>9502</v>
      </c>
      <c r="C721">
        <v>52036</v>
      </c>
      <c r="D721" t="s">
        <v>10109</v>
      </c>
    </row>
    <row r="722" spans="1:4" x14ac:dyDescent="0.25">
      <c r="A722">
        <v>52</v>
      </c>
      <c r="B722" t="s">
        <v>9502</v>
      </c>
      <c r="C722">
        <v>52051</v>
      </c>
      <c r="D722" t="s">
        <v>3326</v>
      </c>
    </row>
    <row r="723" spans="1:4" x14ac:dyDescent="0.25">
      <c r="A723">
        <v>52</v>
      </c>
      <c r="B723" t="s">
        <v>9502</v>
      </c>
      <c r="C723">
        <v>52079</v>
      </c>
      <c r="D723" t="s">
        <v>10110</v>
      </c>
    </row>
    <row r="724" spans="1:4" x14ac:dyDescent="0.25">
      <c r="A724">
        <v>52</v>
      </c>
      <c r="B724" t="s">
        <v>9502</v>
      </c>
      <c r="C724">
        <v>52083</v>
      </c>
      <c r="D724" t="s">
        <v>9626</v>
      </c>
    </row>
    <row r="725" spans="1:4" x14ac:dyDescent="0.25">
      <c r="A725">
        <v>52</v>
      </c>
      <c r="B725" t="s">
        <v>9502</v>
      </c>
      <c r="C725">
        <v>52110</v>
      </c>
      <c r="D725" t="s">
        <v>10111</v>
      </c>
    </row>
    <row r="726" spans="1:4" x14ac:dyDescent="0.25">
      <c r="A726">
        <v>52</v>
      </c>
      <c r="B726" t="s">
        <v>9502</v>
      </c>
      <c r="C726">
        <v>52203</v>
      </c>
      <c r="D726" t="s">
        <v>10112</v>
      </c>
    </row>
    <row r="727" spans="1:4" x14ac:dyDescent="0.25">
      <c r="A727">
        <v>52</v>
      </c>
      <c r="B727" t="s">
        <v>9502</v>
      </c>
      <c r="C727">
        <v>52207</v>
      </c>
      <c r="D727" t="s">
        <v>10113</v>
      </c>
    </row>
    <row r="728" spans="1:4" x14ac:dyDescent="0.25">
      <c r="A728">
        <v>52</v>
      </c>
      <c r="B728" t="s">
        <v>9502</v>
      </c>
      <c r="C728">
        <v>52210</v>
      </c>
      <c r="D728" t="s">
        <v>10114</v>
      </c>
    </row>
    <row r="729" spans="1:4" x14ac:dyDescent="0.25">
      <c r="A729">
        <v>52</v>
      </c>
      <c r="B729" t="s">
        <v>9502</v>
      </c>
      <c r="C729">
        <v>52215</v>
      </c>
      <c r="D729" t="s">
        <v>9587</v>
      </c>
    </row>
    <row r="730" spans="1:4" x14ac:dyDescent="0.25">
      <c r="A730">
        <v>52</v>
      </c>
      <c r="B730" t="s">
        <v>9502</v>
      </c>
      <c r="C730">
        <v>52224</v>
      </c>
      <c r="D730" t="s">
        <v>10115</v>
      </c>
    </row>
    <row r="731" spans="1:4" x14ac:dyDescent="0.25">
      <c r="A731">
        <v>52</v>
      </c>
      <c r="B731" t="s">
        <v>9502</v>
      </c>
      <c r="C731">
        <v>52227</v>
      </c>
      <c r="D731" t="s">
        <v>10116</v>
      </c>
    </row>
    <row r="732" spans="1:4" x14ac:dyDescent="0.25">
      <c r="A732">
        <v>52</v>
      </c>
      <c r="B732" t="s">
        <v>9502</v>
      </c>
      <c r="C732">
        <v>52233</v>
      </c>
      <c r="D732" t="s">
        <v>10117</v>
      </c>
    </row>
    <row r="733" spans="1:4" x14ac:dyDescent="0.25">
      <c r="A733">
        <v>52</v>
      </c>
      <c r="B733" t="s">
        <v>9502</v>
      </c>
      <c r="C733">
        <v>52240</v>
      </c>
      <c r="D733" t="s">
        <v>10118</v>
      </c>
    </row>
    <row r="734" spans="1:4" x14ac:dyDescent="0.25">
      <c r="A734">
        <v>52</v>
      </c>
      <c r="B734" t="s">
        <v>9502</v>
      </c>
      <c r="C734">
        <v>52250</v>
      </c>
      <c r="D734" t="s">
        <v>10119</v>
      </c>
    </row>
    <row r="735" spans="1:4" x14ac:dyDescent="0.25">
      <c r="A735">
        <v>52</v>
      </c>
      <c r="B735" t="s">
        <v>9502</v>
      </c>
      <c r="C735">
        <v>52254</v>
      </c>
      <c r="D735" t="s">
        <v>10120</v>
      </c>
    </row>
    <row r="736" spans="1:4" x14ac:dyDescent="0.25">
      <c r="A736">
        <v>52</v>
      </c>
      <c r="B736" t="s">
        <v>9502</v>
      </c>
      <c r="C736">
        <v>52256</v>
      </c>
      <c r="D736" t="s">
        <v>10121</v>
      </c>
    </row>
    <row r="737" spans="1:4" x14ac:dyDescent="0.25">
      <c r="A737">
        <v>52</v>
      </c>
      <c r="B737" t="s">
        <v>9502</v>
      </c>
      <c r="C737">
        <v>52258</v>
      </c>
      <c r="D737" t="s">
        <v>10122</v>
      </c>
    </row>
    <row r="738" spans="1:4" x14ac:dyDescent="0.25">
      <c r="A738">
        <v>52</v>
      </c>
      <c r="B738" t="s">
        <v>9502</v>
      </c>
      <c r="C738">
        <v>52260</v>
      </c>
      <c r="D738" t="s">
        <v>9792</v>
      </c>
    </row>
    <row r="739" spans="1:4" x14ac:dyDescent="0.25">
      <c r="A739">
        <v>52</v>
      </c>
      <c r="B739" t="s">
        <v>9502</v>
      </c>
      <c r="C739">
        <v>52287</v>
      </c>
      <c r="D739" t="s">
        <v>10123</v>
      </c>
    </row>
    <row r="740" spans="1:4" x14ac:dyDescent="0.25">
      <c r="A740">
        <v>52</v>
      </c>
      <c r="B740" t="s">
        <v>9502</v>
      </c>
      <c r="C740">
        <v>52317</v>
      </c>
      <c r="D740" t="s">
        <v>10124</v>
      </c>
    </row>
    <row r="741" spans="1:4" x14ac:dyDescent="0.25">
      <c r="A741">
        <v>52</v>
      </c>
      <c r="B741" t="s">
        <v>9502</v>
      </c>
      <c r="C741">
        <v>52320</v>
      </c>
      <c r="D741" t="s">
        <v>10125</v>
      </c>
    </row>
    <row r="742" spans="1:4" x14ac:dyDescent="0.25">
      <c r="A742">
        <v>52</v>
      </c>
      <c r="B742" t="s">
        <v>9502</v>
      </c>
      <c r="C742">
        <v>52323</v>
      </c>
      <c r="D742" t="s">
        <v>10126</v>
      </c>
    </row>
    <row r="743" spans="1:4" x14ac:dyDescent="0.25">
      <c r="A743">
        <v>52</v>
      </c>
      <c r="B743" t="s">
        <v>9502</v>
      </c>
      <c r="C743">
        <v>52352</v>
      </c>
      <c r="D743" t="s">
        <v>10127</v>
      </c>
    </row>
    <row r="744" spans="1:4" x14ac:dyDescent="0.25">
      <c r="A744">
        <v>52</v>
      </c>
      <c r="B744" t="s">
        <v>9502</v>
      </c>
      <c r="C744">
        <v>52354</v>
      </c>
      <c r="D744" t="s">
        <v>10128</v>
      </c>
    </row>
    <row r="745" spans="1:4" x14ac:dyDescent="0.25">
      <c r="A745">
        <v>52</v>
      </c>
      <c r="B745" t="s">
        <v>9502</v>
      </c>
      <c r="C745">
        <v>52356</v>
      </c>
      <c r="D745" t="s">
        <v>10129</v>
      </c>
    </row>
    <row r="746" spans="1:4" x14ac:dyDescent="0.25">
      <c r="A746">
        <v>52</v>
      </c>
      <c r="B746" t="s">
        <v>9502</v>
      </c>
      <c r="C746">
        <v>52378</v>
      </c>
      <c r="D746" t="s">
        <v>10130</v>
      </c>
    </row>
    <row r="747" spans="1:4" x14ac:dyDescent="0.25">
      <c r="A747">
        <v>52</v>
      </c>
      <c r="B747" t="s">
        <v>9502</v>
      </c>
      <c r="C747">
        <v>52381</v>
      </c>
      <c r="D747" t="s">
        <v>10131</v>
      </c>
    </row>
    <row r="748" spans="1:4" x14ac:dyDescent="0.25">
      <c r="A748">
        <v>52</v>
      </c>
      <c r="B748" t="s">
        <v>9502</v>
      </c>
      <c r="C748">
        <v>52385</v>
      </c>
      <c r="D748" t="s">
        <v>10132</v>
      </c>
    </row>
    <row r="749" spans="1:4" x14ac:dyDescent="0.25">
      <c r="A749">
        <v>52</v>
      </c>
      <c r="B749" t="s">
        <v>9502</v>
      </c>
      <c r="C749">
        <v>52390</v>
      </c>
      <c r="D749" t="s">
        <v>10133</v>
      </c>
    </row>
    <row r="750" spans="1:4" x14ac:dyDescent="0.25">
      <c r="A750">
        <v>52</v>
      </c>
      <c r="B750" t="s">
        <v>9502</v>
      </c>
      <c r="C750">
        <v>52399</v>
      </c>
      <c r="D750" t="s">
        <v>9496</v>
      </c>
    </row>
    <row r="751" spans="1:4" x14ac:dyDescent="0.25">
      <c r="A751">
        <v>52</v>
      </c>
      <c r="B751" t="s">
        <v>9502</v>
      </c>
      <c r="C751">
        <v>52405</v>
      </c>
      <c r="D751" t="s">
        <v>10134</v>
      </c>
    </row>
    <row r="752" spans="1:4" x14ac:dyDescent="0.25">
      <c r="A752">
        <v>52</v>
      </c>
      <c r="B752" t="s">
        <v>9502</v>
      </c>
      <c r="C752">
        <v>52411</v>
      </c>
      <c r="D752" t="s">
        <v>10135</v>
      </c>
    </row>
    <row r="753" spans="1:4" x14ac:dyDescent="0.25">
      <c r="A753">
        <v>52</v>
      </c>
      <c r="B753" t="s">
        <v>9502</v>
      </c>
      <c r="C753">
        <v>52418</v>
      </c>
      <c r="D753" t="s">
        <v>10136</v>
      </c>
    </row>
    <row r="754" spans="1:4" x14ac:dyDescent="0.25">
      <c r="A754">
        <v>52</v>
      </c>
      <c r="B754" t="s">
        <v>9502</v>
      </c>
      <c r="C754">
        <v>52427</v>
      </c>
      <c r="D754" t="s">
        <v>10137</v>
      </c>
    </row>
    <row r="755" spans="1:4" x14ac:dyDescent="0.25">
      <c r="A755">
        <v>52</v>
      </c>
      <c r="B755" t="s">
        <v>9502</v>
      </c>
      <c r="C755">
        <v>52435</v>
      </c>
      <c r="D755" t="s">
        <v>10138</v>
      </c>
    </row>
    <row r="756" spans="1:4" x14ac:dyDescent="0.25">
      <c r="A756">
        <v>52</v>
      </c>
      <c r="B756" t="s">
        <v>9502</v>
      </c>
      <c r="C756">
        <v>52473</v>
      </c>
      <c r="D756" t="s">
        <v>501</v>
      </c>
    </row>
    <row r="757" spans="1:4" x14ac:dyDescent="0.25">
      <c r="A757">
        <v>52</v>
      </c>
      <c r="B757" t="s">
        <v>9502</v>
      </c>
      <c r="C757">
        <v>52480</v>
      </c>
      <c r="D757" t="s">
        <v>9502</v>
      </c>
    </row>
    <row r="758" spans="1:4" x14ac:dyDescent="0.25">
      <c r="A758">
        <v>52</v>
      </c>
      <c r="B758" t="s">
        <v>9502</v>
      </c>
      <c r="C758">
        <v>52490</v>
      </c>
      <c r="D758" t="s">
        <v>10139</v>
      </c>
    </row>
    <row r="759" spans="1:4" x14ac:dyDescent="0.25">
      <c r="A759">
        <v>52</v>
      </c>
      <c r="B759" t="s">
        <v>9502</v>
      </c>
      <c r="C759">
        <v>52506</v>
      </c>
      <c r="D759" t="s">
        <v>7588</v>
      </c>
    </row>
    <row r="760" spans="1:4" x14ac:dyDescent="0.25">
      <c r="A760">
        <v>52</v>
      </c>
      <c r="B760" t="s">
        <v>9502</v>
      </c>
      <c r="C760">
        <v>52520</v>
      </c>
      <c r="D760" t="s">
        <v>10140</v>
      </c>
    </row>
    <row r="761" spans="1:4" x14ac:dyDescent="0.25">
      <c r="A761">
        <v>52</v>
      </c>
      <c r="B761" t="s">
        <v>9502</v>
      </c>
      <c r="C761">
        <v>52540</v>
      </c>
      <c r="D761" t="s">
        <v>10141</v>
      </c>
    </row>
    <row r="762" spans="1:4" x14ac:dyDescent="0.25">
      <c r="A762">
        <v>52</v>
      </c>
      <c r="B762" t="s">
        <v>9502</v>
      </c>
      <c r="C762">
        <v>52560</v>
      </c>
      <c r="D762" t="s">
        <v>10142</v>
      </c>
    </row>
    <row r="763" spans="1:4" x14ac:dyDescent="0.25">
      <c r="A763">
        <v>52</v>
      </c>
      <c r="B763" t="s">
        <v>9502</v>
      </c>
      <c r="C763">
        <v>52565</v>
      </c>
      <c r="D763" t="s">
        <v>10143</v>
      </c>
    </row>
    <row r="764" spans="1:4" x14ac:dyDescent="0.25">
      <c r="A764">
        <v>52</v>
      </c>
      <c r="B764" t="s">
        <v>9502</v>
      </c>
      <c r="C764">
        <v>52573</v>
      </c>
      <c r="D764" t="s">
        <v>10144</v>
      </c>
    </row>
    <row r="765" spans="1:4" x14ac:dyDescent="0.25">
      <c r="A765">
        <v>52</v>
      </c>
      <c r="B765" t="s">
        <v>9502</v>
      </c>
      <c r="C765">
        <v>52585</v>
      </c>
      <c r="D765" t="s">
        <v>10145</v>
      </c>
    </row>
    <row r="766" spans="1:4" x14ac:dyDescent="0.25">
      <c r="A766">
        <v>52</v>
      </c>
      <c r="B766" t="s">
        <v>9502</v>
      </c>
      <c r="C766">
        <v>52612</v>
      </c>
      <c r="D766" t="s">
        <v>9940</v>
      </c>
    </row>
    <row r="767" spans="1:4" x14ac:dyDescent="0.25">
      <c r="A767">
        <v>52</v>
      </c>
      <c r="B767" t="s">
        <v>9502</v>
      </c>
      <c r="C767">
        <v>52621</v>
      </c>
      <c r="D767" t="s">
        <v>10146</v>
      </c>
    </row>
    <row r="768" spans="1:4" x14ac:dyDescent="0.25">
      <c r="A768">
        <v>52</v>
      </c>
      <c r="B768" t="s">
        <v>9502</v>
      </c>
      <c r="C768">
        <v>52678</v>
      </c>
      <c r="D768" t="s">
        <v>10147</v>
      </c>
    </row>
    <row r="769" spans="1:4" x14ac:dyDescent="0.25">
      <c r="A769">
        <v>52</v>
      </c>
      <c r="B769" t="s">
        <v>9502</v>
      </c>
      <c r="C769">
        <v>52683</v>
      </c>
      <c r="D769" t="s">
        <v>10148</v>
      </c>
    </row>
    <row r="770" spans="1:4" x14ac:dyDescent="0.25">
      <c r="A770">
        <v>52</v>
      </c>
      <c r="B770" t="s">
        <v>9502</v>
      </c>
      <c r="C770">
        <v>52685</v>
      </c>
      <c r="D770" t="s">
        <v>9942</v>
      </c>
    </row>
    <row r="771" spans="1:4" x14ac:dyDescent="0.25">
      <c r="A771">
        <v>52</v>
      </c>
      <c r="B771" t="s">
        <v>9502</v>
      </c>
      <c r="C771">
        <v>52687</v>
      </c>
      <c r="D771" t="s">
        <v>10149</v>
      </c>
    </row>
    <row r="772" spans="1:4" x14ac:dyDescent="0.25">
      <c r="A772">
        <v>52</v>
      </c>
      <c r="B772" t="s">
        <v>9502</v>
      </c>
      <c r="C772">
        <v>52693</v>
      </c>
      <c r="D772" t="s">
        <v>9609</v>
      </c>
    </row>
    <row r="773" spans="1:4" x14ac:dyDescent="0.25">
      <c r="A773">
        <v>52</v>
      </c>
      <c r="B773" t="s">
        <v>9502</v>
      </c>
      <c r="C773">
        <v>52694</v>
      </c>
      <c r="D773" t="s">
        <v>10150</v>
      </c>
    </row>
    <row r="774" spans="1:4" x14ac:dyDescent="0.25">
      <c r="A774">
        <v>52</v>
      </c>
      <c r="B774" t="s">
        <v>9502</v>
      </c>
      <c r="C774">
        <v>52696</v>
      </c>
      <c r="D774" t="s">
        <v>9528</v>
      </c>
    </row>
    <row r="775" spans="1:4" x14ac:dyDescent="0.25">
      <c r="A775">
        <v>52</v>
      </c>
      <c r="B775" t="s">
        <v>9502</v>
      </c>
      <c r="C775">
        <v>52699</v>
      </c>
      <c r="D775" t="s">
        <v>10151</v>
      </c>
    </row>
    <row r="776" spans="1:4" x14ac:dyDescent="0.25">
      <c r="A776">
        <v>52</v>
      </c>
      <c r="B776" t="s">
        <v>9502</v>
      </c>
      <c r="C776">
        <v>52720</v>
      </c>
      <c r="D776" t="s">
        <v>10152</v>
      </c>
    </row>
    <row r="777" spans="1:4" x14ac:dyDescent="0.25">
      <c r="A777">
        <v>52</v>
      </c>
      <c r="B777" t="s">
        <v>9502</v>
      </c>
      <c r="C777">
        <v>52786</v>
      </c>
      <c r="D777" t="s">
        <v>10153</v>
      </c>
    </row>
    <row r="778" spans="1:4" x14ac:dyDescent="0.25">
      <c r="A778">
        <v>52</v>
      </c>
      <c r="B778" t="s">
        <v>9502</v>
      </c>
      <c r="C778">
        <v>52788</v>
      </c>
      <c r="D778" t="s">
        <v>10154</v>
      </c>
    </row>
    <row r="779" spans="1:4" x14ac:dyDescent="0.25">
      <c r="A779">
        <v>52</v>
      </c>
      <c r="B779" t="s">
        <v>9502</v>
      </c>
      <c r="C779">
        <v>52835</v>
      </c>
      <c r="D779" t="s">
        <v>10155</v>
      </c>
    </row>
    <row r="780" spans="1:4" x14ac:dyDescent="0.25">
      <c r="A780">
        <v>52</v>
      </c>
      <c r="B780" t="s">
        <v>9502</v>
      </c>
      <c r="C780">
        <v>52838</v>
      </c>
      <c r="D780" t="s">
        <v>10156</v>
      </c>
    </row>
    <row r="781" spans="1:4" x14ac:dyDescent="0.25">
      <c r="A781">
        <v>52</v>
      </c>
      <c r="B781" t="s">
        <v>9502</v>
      </c>
      <c r="C781">
        <v>52885</v>
      </c>
      <c r="D781" t="s">
        <v>10157</v>
      </c>
    </row>
    <row r="782" spans="1:4" x14ac:dyDescent="0.25">
      <c r="A782">
        <v>54</v>
      </c>
      <c r="B782" t="s">
        <v>10158</v>
      </c>
      <c r="C782">
        <v>54001</v>
      </c>
      <c r="D782" t="s">
        <v>10159</v>
      </c>
    </row>
    <row r="783" spans="1:4" x14ac:dyDescent="0.25">
      <c r="A783">
        <v>54</v>
      </c>
      <c r="B783" t="s">
        <v>10158</v>
      </c>
      <c r="C783">
        <v>54003</v>
      </c>
      <c r="D783" t="s">
        <v>10160</v>
      </c>
    </row>
    <row r="784" spans="1:4" x14ac:dyDescent="0.25">
      <c r="A784">
        <v>54</v>
      </c>
      <c r="B784" t="s">
        <v>10158</v>
      </c>
      <c r="C784">
        <v>54051</v>
      </c>
      <c r="D784" t="s">
        <v>10161</v>
      </c>
    </row>
    <row r="785" spans="1:4" x14ac:dyDescent="0.25">
      <c r="A785">
        <v>54</v>
      </c>
      <c r="B785" t="s">
        <v>10158</v>
      </c>
      <c r="C785">
        <v>54099</v>
      </c>
      <c r="D785" t="s">
        <v>10162</v>
      </c>
    </row>
    <row r="786" spans="1:4" x14ac:dyDescent="0.25">
      <c r="A786">
        <v>54</v>
      </c>
      <c r="B786" t="s">
        <v>10158</v>
      </c>
      <c r="C786">
        <v>54109</v>
      </c>
      <c r="D786" t="s">
        <v>10163</v>
      </c>
    </row>
    <row r="787" spans="1:4" x14ac:dyDescent="0.25">
      <c r="A787">
        <v>54</v>
      </c>
      <c r="B787" t="s">
        <v>10158</v>
      </c>
      <c r="C787">
        <v>54125</v>
      </c>
      <c r="D787" t="s">
        <v>10164</v>
      </c>
    </row>
    <row r="788" spans="1:4" x14ac:dyDescent="0.25">
      <c r="A788">
        <v>54</v>
      </c>
      <c r="B788" t="s">
        <v>10158</v>
      </c>
      <c r="C788">
        <v>54128</v>
      </c>
      <c r="D788" t="s">
        <v>10165</v>
      </c>
    </row>
    <row r="789" spans="1:4" x14ac:dyDescent="0.25">
      <c r="A789">
        <v>54</v>
      </c>
      <c r="B789" t="s">
        <v>10158</v>
      </c>
      <c r="C789">
        <v>54172</v>
      </c>
      <c r="D789" t="s">
        <v>10166</v>
      </c>
    </row>
    <row r="790" spans="1:4" x14ac:dyDescent="0.25">
      <c r="A790">
        <v>54</v>
      </c>
      <c r="B790" t="s">
        <v>10158</v>
      </c>
      <c r="C790">
        <v>54174</v>
      </c>
      <c r="D790" t="s">
        <v>10167</v>
      </c>
    </row>
    <row r="791" spans="1:4" x14ac:dyDescent="0.25">
      <c r="A791">
        <v>54</v>
      </c>
      <c r="B791" t="s">
        <v>10158</v>
      </c>
      <c r="C791">
        <v>54206</v>
      </c>
      <c r="D791" t="s">
        <v>10168</v>
      </c>
    </row>
    <row r="792" spans="1:4" x14ac:dyDescent="0.25">
      <c r="A792">
        <v>54</v>
      </c>
      <c r="B792" t="s">
        <v>10158</v>
      </c>
      <c r="C792">
        <v>54223</v>
      </c>
      <c r="D792" t="s">
        <v>10169</v>
      </c>
    </row>
    <row r="793" spans="1:4" x14ac:dyDescent="0.25">
      <c r="A793">
        <v>54</v>
      </c>
      <c r="B793" t="s">
        <v>10158</v>
      </c>
      <c r="C793">
        <v>54239</v>
      </c>
      <c r="D793" t="s">
        <v>10170</v>
      </c>
    </row>
    <row r="794" spans="1:4" x14ac:dyDescent="0.25">
      <c r="A794">
        <v>54</v>
      </c>
      <c r="B794" t="s">
        <v>10158</v>
      </c>
      <c r="C794">
        <v>54245</v>
      </c>
      <c r="D794" t="s">
        <v>10171</v>
      </c>
    </row>
    <row r="795" spans="1:4" x14ac:dyDescent="0.25">
      <c r="A795">
        <v>54</v>
      </c>
      <c r="B795" t="s">
        <v>10158</v>
      </c>
      <c r="C795">
        <v>54250</v>
      </c>
      <c r="D795" t="s">
        <v>10172</v>
      </c>
    </row>
    <row r="796" spans="1:4" x14ac:dyDescent="0.25">
      <c r="A796">
        <v>54</v>
      </c>
      <c r="B796" t="s">
        <v>10158</v>
      </c>
      <c r="C796">
        <v>54261</v>
      </c>
      <c r="D796" t="s">
        <v>10173</v>
      </c>
    </row>
    <row r="797" spans="1:4" x14ac:dyDescent="0.25">
      <c r="A797">
        <v>54</v>
      </c>
      <c r="B797" t="s">
        <v>10158</v>
      </c>
      <c r="C797">
        <v>54313</v>
      </c>
      <c r="D797" t="s">
        <v>10174</v>
      </c>
    </row>
    <row r="798" spans="1:4" x14ac:dyDescent="0.25">
      <c r="A798">
        <v>54</v>
      </c>
      <c r="B798" t="s">
        <v>10158</v>
      </c>
      <c r="C798">
        <v>54344</v>
      </c>
      <c r="D798" t="s">
        <v>10175</v>
      </c>
    </row>
    <row r="799" spans="1:4" x14ac:dyDescent="0.25">
      <c r="A799">
        <v>54</v>
      </c>
      <c r="B799" t="s">
        <v>10158</v>
      </c>
      <c r="C799">
        <v>54347</v>
      </c>
      <c r="D799" t="s">
        <v>10176</v>
      </c>
    </row>
    <row r="800" spans="1:4" x14ac:dyDescent="0.25">
      <c r="A800">
        <v>54</v>
      </c>
      <c r="B800" t="s">
        <v>10158</v>
      </c>
      <c r="C800">
        <v>54377</v>
      </c>
      <c r="D800" t="s">
        <v>10177</v>
      </c>
    </row>
    <row r="801" spans="1:4" x14ac:dyDescent="0.25">
      <c r="A801">
        <v>54</v>
      </c>
      <c r="B801" t="s">
        <v>10158</v>
      </c>
      <c r="C801">
        <v>54385</v>
      </c>
      <c r="D801" t="s">
        <v>10178</v>
      </c>
    </row>
    <row r="802" spans="1:4" x14ac:dyDescent="0.25">
      <c r="A802">
        <v>54</v>
      </c>
      <c r="B802" t="s">
        <v>10158</v>
      </c>
      <c r="C802">
        <v>54398</v>
      </c>
      <c r="D802" t="s">
        <v>10179</v>
      </c>
    </row>
    <row r="803" spans="1:4" x14ac:dyDescent="0.25">
      <c r="A803">
        <v>54</v>
      </c>
      <c r="B803" t="s">
        <v>10158</v>
      </c>
      <c r="C803">
        <v>54405</v>
      </c>
      <c r="D803" t="s">
        <v>10180</v>
      </c>
    </row>
    <row r="804" spans="1:4" x14ac:dyDescent="0.25">
      <c r="A804">
        <v>54</v>
      </c>
      <c r="B804" t="s">
        <v>10158</v>
      </c>
      <c r="C804">
        <v>54418</v>
      </c>
      <c r="D804" t="s">
        <v>10181</v>
      </c>
    </row>
    <row r="805" spans="1:4" x14ac:dyDescent="0.25">
      <c r="A805">
        <v>54</v>
      </c>
      <c r="B805" t="s">
        <v>10158</v>
      </c>
      <c r="C805">
        <v>54480</v>
      </c>
      <c r="D805" t="s">
        <v>10182</v>
      </c>
    </row>
    <row r="806" spans="1:4" x14ac:dyDescent="0.25">
      <c r="A806">
        <v>54</v>
      </c>
      <c r="B806" t="s">
        <v>10158</v>
      </c>
      <c r="C806">
        <v>54498</v>
      </c>
      <c r="D806" t="s">
        <v>10183</v>
      </c>
    </row>
    <row r="807" spans="1:4" x14ac:dyDescent="0.25">
      <c r="A807">
        <v>54</v>
      </c>
      <c r="B807" t="s">
        <v>10158</v>
      </c>
      <c r="C807">
        <v>54518</v>
      </c>
      <c r="D807" t="s">
        <v>10184</v>
      </c>
    </row>
    <row r="808" spans="1:4" x14ac:dyDescent="0.25">
      <c r="A808">
        <v>54</v>
      </c>
      <c r="B808" t="s">
        <v>10158</v>
      </c>
      <c r="C808">
        <v>54520</v>
      </c>
      <c r="D808" t="s">
        <v>10185</v>
      </c>
    </row>
    <row r="809" spans="1:4" x14ac:dyDescent="0.25">
      <c r="A809">
        <v>54</v>
      </c>
      <c r="B809" t="s">
        <v>10158</v>
      </c>
      <c r="C809">
        <v>54553</v>
      </c>
      <c r="D809" t="s">
        <v>10186</v>
      </c>
    </row>
    <row r="810" spans="1:4" x14ac:dyDescent="0.25">
      <c r="A810">
        <v>54</v>
      </c>
      <c r="B810" t="s">
        <v>10158</v>
      </c>
      <c r="C810">
        <v>54599</v>
      </c>
      <c r="D810" t="s">
        <v>10187</v>
      </c>
    </row>
    <row r="811" spans="1:4" x14ac:dyDescent="0.25">
      <c r="A811">
        <v>54</v>
      </c>
      <c r="B811" t="s">
        <v>10158</v>
      </c>
      <c r="C811">
        <v>54660</v>
      </c>
      <c r="D811" t="s">
        <v>407</v>
      </c>
    </row>
    <row r="812" spans="1:4" x14ac:dyDescent="0.25">
      <c r="A812">
        <v>54</v>
      </c>
      <c r="B812" t="s">
        <v>10158</v>
      </c>
      <c r="C812">
        <v>54670</v>
      </c>
      <c r="D812" t="s">
        <v>10188</v>
      </c>
    </row>
    <row r="813" spans="1:4" x14ac:dyDescent="0.25">
      <c r="A813">
        <v>54</v>
      </c>
      <c r="B813" t="s">
        <v>10158</v>
      </c>
      <c r="C813">
        <v>54673</v>
      </c>
      <c r="D813" t="s">
        <v>9943</v>
      </c>
    </row>
    <row r="814" spans="1:4" x14ac:dyDescent="0.25">
      <c r="A814">
        <v>54</v>
      </c>
      <c r="B814" t="s">
        <v>10158</v>
      </c>
      <c r="C814">
        <v>54680</v>
      </c>
      <c r="D814" t="s">
        <v>2580</v>
      </c>
    </row>
    <row r="815" spans="1:4" x14ac:dyDescent="0.25">
      <c r="A815">
        <v>54</v>
      </c>
      <c r="B815" t="s">
        <v>10158</v>
      </c>
      <c r="C815">
        <v>54720</v>
      </c>
      <c r="D815" t="s">
        <v>10189</v>
      </c>
    </row>
    <row r="816" spans="1:4" x14ac:dyDescent="0.25">
      <c r="A816">
        <v>54</v>
      </c>
      <c r="B816" t="s">
        <v>10158</v>
      </c>
      <c r="C816">
        <v>54743</v>
      </c>
      <c r="D816" t="s">
        <v>10190</v>
      </c>
    </row>
    <row r="817" spans="1:4" x14ac:dyDescent="0.25">
      <c r="A817">
        <v>54</v>
      </c>
      <c r="B817" t="s">
        <v>10158</v>
      </c>
      <c r="C817">
        <v>54800</v>
      </c>
      <c r="D817" t="s">
        <v>10191</v>
      </c>
    </row>
    <row r="818" spans="1:4" x14ac:dyDescent="0.25">
      <c r="A818">
        <v>54</v>
      </c>
      <c r="B818" t="s">
        <v>10158</v>
      </c>
      <c r="C818">
        <v>54810</v>
      </c>
      <c r="D818" t="s">
        <v>10192</v>
      </c>
    </row>
    <row r="819" spans="1:4" x14ac:dyDescent="0.25">
      <c r="A819">
        <v>54</v>
      </c>
      <c r="B819" t="s">
        <v>10158</v>
      </c>
      <c r="C819">
        <v>54820</v>
      </c>
      <c r="D819" t="s">
        <v>9538</v>
      </c>
    </row>
    <row r="820" spans="1:4" x14ac:dyDescent="0.25">
      <c r="A820">
        <v>54</v>
      </c>
      <c r="B820" t="s">
        <v>10158</v>
      </c>
      <c r="C820">
        <v>54871</v>
      </c>
      <c r="D820" t="s">
        <v>10193</v>
      </c>
    </row>
    <row r="821" spans="1:4" x14ac:dyDescent="0.25">
      <c r="A821">
        <v>54</v>
      </c>
      <c r="B821" t="s">
        <v>10158</v>
      </c>
      <c r="C821">
        <v>54874</v>
      </c>
      <c r="D821" t="s">
        <v>10194</v>
      </c>
    </row>
    <row r="822" spans="1:4" x14ac:dyDescent="0.25">
      <c r="A822">
        <v>63</v>
      </c>
      <c r="B822" t="s">
        <v>10195</v>
      </c>
      <c r="C822">
        <v>63001</v>
      </c>
      <c r="D822" t="s">
        <v>9260</v>
      </c>
    </row>
    <row r="823" spans="1:4" x14ac:dyDescent="0.25">
      <c r="A823">
        <v>63</v>
      </c>
      <c r="B823" t="s">
        <v>10195</v>
      </c>
      <c r="C823">
        <v>63111</v>
      </c>
      <c r="D823" t="s">
        <v>9630</v>
      </c>
    </row>
    <row r="824" spans="1:4" x14ac:dyDescent="0.25">
      <c r="A824">
        <v>63</v>
      </c>
      <c r="B824" t="s">
        <v>10195</v>
      </c>
      <c r="C824">
        <v>63130</v>
      </c>
      <c r="D824" t="s">
        <v>10196</v>
      </c>
    </row>
    <row r="825" spans="1:4" x14ac:dyDescent="0.25">
      <c r="A825">
        <v>63</v>
      </c>
      <c r="B825" t="s">
        <v>10195</v>
      </c>
      <c r="C825">
        <v>63190</v>
      </c>
      <c r="D825" t="s">
        <v>10197</v>
      </c>
    </row>
    <row r="826" spans="1:4" x14ac:dyDescent="0.25">
      <c r="A826">
        <v>63</v>
      </c>
      <c r="B826" t="s">
        <v>10195</v>
      </c>
      <c r="C826">
        <v>63212</v>
      </c>
      <c r="D826" t="s">
        <v>9587</v>
      </c>
    </row>
    <row r="827" spans="1:4" x14ac:dyDescent="0.25">
      <c r="A827">
        <v>63</v>
      </c>
      <c r="B827" t="s">
        <v>10195</v>
      </c>
      <c r="C827">
        <v>63272</v>
      </c>
      <c r="D827" t="s">
        <v>10198</v>
      </c>
    </row>
    <row r="828" spans="1:4" x14ac:dyDescent="0.25">
      <c r="A828">
        <v>63</v>
      </c>
      <c r="B828" t="s">
        <v>10195</v>
      </c>
      <c r="C828">
        <v>63302</v>
      </c>
      <c r="D828" t="s">
        <v>10199</v>
      </c>
    </row>
    <row r="829" spans="1:4" x14ac:dyDescent="0.25">
      <c r="A829">
        <v>63</v>
      </c>
      <c r="B829" t="s">
        <v>10195</v>
      </c>
      <c r="C829">
        <v>63401</v>
      </c>
      <c r="D829" t="s">
        <v>10200</v>
      </c>
    </row>
    <row r="830" spans="1:4" x14ac:dyDescent="0.25">
      <c r="A830">
        <v>63</v>
      </c>
      <c r="B830" t="s">
        <v>10195</v>
      </c>
      <c r="C830">
        <v>63470</v>
      </c>
      <c r="D830" t="s">
        <v>5429</v>
      </c>
    </row>
    <row r="831" spans="1:4" x14ac:dyDescent="0.25">
      <c r="A831">
        <v>63</v>
      </c>
      <c r="B831" t="s">
        <v>10195</v>
      </c>
      <c r="C831">
        <v>63548</v>
      </c>
      <c r="D831" t="s">
        <v>10201</v>
      </c>
    </row>
    <row r="832" spans="1:4" x14ac:dyDescent="0.25">
      <c r="A832">
        <v>63</v>
      </c>
      <c r="B832" t="s">
        <v>10195</v>
      </c>
      <c r="C832">
        <v>63594</v>
      </c>
      <c r="D832" t="s">
        <v>10202</v>
      </c>
    </row>
    <row r="833" spans="1:4" x14ac:dyDescent="0.25">
      <c r="A833">
        <v>63</v>
      </c>
      <c r="B833" t="s">
        <v>10195</v>
      </c>
      <c r="C833">
        <v>63690</v>
      </c>
      <c r="D833" t="s">
        <v>10203</v>
      </c>
    </row>
    <row r="834" spans="1:4" x14ac:dyDescent="0.25">
      <c r="A834">
        <v>66</v>
      </c>
      <c r="B834" t="s">
        <v>9759</v>
      </c>
      <c r="C834">
        <v>66001</v>
      </c>
      <c r="D834" t="s">
        <v>10204</v>
      </c>
    </row>
    <row r="835" spans="1:4" x14ac:dyDescent="0.25">
      <c r="A835">
        <v>66</v>
      </c>
      <c r="B835" t="s">
        <v>9759</v>
      </c>
      <c r="C835">
        <v>66045</v>
      </c>
      <c r="D835" t="s">
        <v>10205</v>
      </c>
    </row>
    <row r="836" spans="1:4" x14ac:dyDescent="0.25">
      <c r="A836">
        <v>66</v>
      </c>
      <c r="B836" t="s">
        <v>9759</v>
      </c>
      <c r="C836">
        <v>66075</v>
      </c>
      <c r="D836" t="s">
        <v>9786</v>
      </c>
    </row>
    <row r="837" spans="1:4" x14ac:dyDescent="0.25">
      <c r="A837">
        <v>66</v>
      </c>
      <c r="B837" t="s">
        <v>9759</v>
      </c>
      <c r="C837">
        <v>66088</v>
      </c>
      <c r="D837" t="s">
        <v>10206</v>
      </c>
    </row>
    <row r="838" spans="1:4" x14ac:dyDescent="0.25">
      <c r="A838">
        <v>66</v>
      </c>
      <c r="B838" t="s">
        <v>9759</v>
      </c>
      <c r="C838">
        <v>66170</v>
      </c>
      <c r="D838" t="s">
        <v>10207</v>
      </c>
    </row>
    <row r="839" spans="1:4" x14ac:dyDescent="0.25">
      <c r="A839">
        <v>66</v>
      </c>
      <c r="B839" t="s">
        <v>9759</v>
      </c>
      <c r="C839">
        <v>66318</v>
      </c>
      <c r="D839" t="s">
        <v>10208</v>
      </c>
    </row>
    <row r="840" spans="1:4" x14ac:dyDescent="0.25">
      <c r="A840">
        <v>66</v>
      </c>
      <c r="B840" t="s">
        <v>9759</v>
      </c>
      <c r="C840">
        <v>66383</v>
      </c>
      <c r="D840" t="s">
        <v>10209</v>
      </c>
    </row>
    <row r="841" spans="1:4" x14ac:dyDescent="0.25">
      <c r="A841">
        <v>66</v>
      </c>
      <c r="B841" t="s">
        <v>9759</v>
      </c>
      <c r="C841">
        <v>66400</v>
      </c>
      <c r="D841" t="s">
        <v>10210</v>
      </c>
    </row>
    <row r="842" spans="1:4" x14ac:dyDescent="0.25">
      <c r="A842">
        <v>66</v>
      </c>
      <c r="B842" t="s">
        <v>9759</v>
      </c>
      <c r="C842">
        <v>66440</v>
      </c>
      <c r="D842" t="s">
        <v>10211</v>
      </c>
    </row>
    <row r="843" spans="1:4" x14ac:dyDescent="0.25">
      <c r="A843">
        <v>66</v>
      </c>
      <c r="B843" t="s">
        <v>9759</v>
      </c>
      <c r="C843">
        <v>66456</v>
      </c>
      <c r="D843" t="s">
        <v>10212</v>
      </c>
    </row>
    <row r="844" spans="1:4" x14ac:dyDescent="0.25">
      <c r="A844">
        <v>66</v>
      </c>
      <c r="B844" t="s">
        <v>9759</v>
      </c>
      <c r="C844">
        <v>66572</v>
      </c>
      <c r="D844" t="s">
        <v>10213</v>
      </c>
    </row>
    <row r="845" spans="1:4" x14ac:dyDescent="0.25">
      <c r="A845">
        <v>66</v>
      </c>
      <c r="B845" t="s">
        <v>9759</v>
      </c>
      <c r="C845">
        <v>66594</v>
      </c>
      <c r="D845" t="s">
        <v>10214</v>
      </c>
    </row>
    <row r="846" spans="1:4" x14ac:dyDescent="0.25">
      <c r="A846">
        <v>66</v>
      </c>
      <c r="B846" t="s">
        <v>9759</v>
      </c>
      <c r="C846">
        <v>66682</v>
      </c>
      <c r="D846" t="s">
        <v>10215</v>
      </c>
    </row>
    <row r="847" spans="1:4" x14ac:dyDescent="0.25">
      <c r="A847">
        <v>66</v>
      </c>
      <c r="B847" t="s">
        <v>9759</v>
      </c>
      <c r="C847">
        <v>66687</v>
      </c>
      <c r="D847" t="s">
        <v>10216</v>
      </c>
    </row>
    <row r="848" spans="1:4" x14ac:dyDescent="0.25">
      <c r="A848">
        <v>68</v>
      </c>
      <c r="B848" t="s">
        <v>10217</v>
      </c>
      <c r="C848">
        <v>68001</v>
      </c>
      <c r="D848" t="s">
        <v>10218</v>
      </c>
    </row>
    <row r="849" spans="1:4" x14ac:dyDescent="0.25">
      <c r="A849">
        <v>68</v>
      </c>
      <c r="B849" t="s">
        <v>10217</v>
      </c>
      <c r="C849">
        <v>68013</v>
      </c>
      <c r="D849" t="s">
        <v>10219</v>
      </c>
    </row>
    <row r="850" spans="1:4" x14ac:dyDescent="0.25">
      <c r="A850">
        <v>68</v>
      </c>
      <c r="B850" t="s">
        <v>10217</v>
      </c>
      <c r="C850">
        <v>68020</v>
      </c>
      <c r="D850" t="s">
        <v>9769</v>
      </c>
    </row>
    <row r="851" spans="1:4" x14ac:dyDescent="0.25">
      <c r="A851">
        <v>68</v>
      </c>
      <c r="B851" t="s">
        <v>10217</v>
      </c>
      <c r="C851">
        <v>68051</v>
      </c>
      <c r="D851" t="s">
        <v>10220</v>
      </c>
    </row>
    <row r="852" spans="1:4" x14ac:dyDescent="0.25">
      <c r="A852">
        <v>68</v>
      </c>
      <c r="B852" t="s">
        <v>10217</v>
      </c>
      <c r="C852">
        <v>68077</v>
      </c>
      <c r="D852" t="s">
        <v>1498</v>
      </c>
    </row>
    <row r="853" spans="1:4" x14ac:dyDescent="0.25">
      <c r="A853">
        <v>68</v>
      </c>
      <c r="B853" t="s">
        <v>10217</v>
      </c>
      <c r="C853">
        <v>68079</v>
      </c>
      <c r="D853" t="s">
        <v>10221</v>
      </c>
    </row>
    <row r="854" spans="1:4" x14ac:dyDescent="0.25">
      <c r="A854">
        <v>68</v>
      </c>
      <c r="B854" t="s">
        <v>10217</v>
      </c>
      <c r="C854">
        <v>68081</v>
      </c>
      <c r="D854" t="s">
        <v>10222</v>
      </c>
    </row>
    <row r="855" spans="1:4" x14ac:dyDescent="0.25">
      <c r="A855">
        <v>68</v>
      </c>
      <c r="B855" t="s">
        <v>10217</v>
      </c>
      <c r="C855">
        <v>68092</v>
      </c>
      <c r="D855" t="s">
        <v>9459</v>
      </c>
    </row>
    <row r="856" spans="1:4" x14ac:dyDescent="0.25">
      <c r="A856">
        <v>68</v>
      </c>
      <c r="B856" t="s">
        <v>10217</v>
      </c>
      <c r="C856">
        <v>68101</v>
      </c>
      <c r="D856" t="s">
        <v>9576</v>
      </c>
    </row>
    <row r="857" spans="1:4" x14ac:dyDescent="0.25">
      <c r="A857">
        <v>68</v>
      </c>
      <c r="B857" t="s">
        <v>10217</v>
      </c>
      <c r="C857">
        <v>68121</v>
      </c>
      <c r="D857" t="s">
        <v>9880</v>
      </c>
    </row>
    <row r="858" spans="1:4" x14ac:dyDescent="0.25">
      <c r="A858">
        <v>68</v>
      </c>
      <c r="B858" t="s">
        <v>10217</v>
      </c>
      <c r="C858">
        <v>68132</v>
      </c>
      <c r="D858" t="s">
        <v>10223</v>
      </c>
    </row>
    <row r="859" spans="1:4" x14ac:dyDescent="0.25">
      <c r="A859">
        <v>68</v>
      </c>
      <c r="B859" t="s">
        <v>10217</v>
      </c>
      <c r="C859">
        <v>68147</v>
      </c>
      <c r="D859" t="s">
        <v>10224</v>
      </c>
    </row>
    <row r="860" spans="1:4" x14ac:dyDescent="0.25">
      <c r="A860">
        <v>68</v>
      </c>
      <c r="B860" t="s">
        <v>10217</v>
      </c>
      <c r="C860">
        <v>68152</v>
      </c>
      <c r="D860" t="s">
        <v>10225</v>
      </c>
    </row>
    <row r="861" spans="1:4" x14ac:dyDescent="0.25">
      <c r="A861">
        <v>68</v>
      </c>
      <c r="B861" t="s">
        <v>10217</v>
      </c>
      <c r="C861">
        <v>68160</v>
      </c>
      <c r="D861" t="s">
        <v>10226</v>
      </c>
    </row>
    <row r="862" spans="1:4" x14ac:dyDescent="0.25">
      <c r="A862">
        <v>68</v>
      </c>
      <c r="B862" t="s">
        <v>10217</v>
      </c>
      <c r="C862">
        <v>68162</v>
      </c>
      <c r="D862" t="s">
        <v>10227</v>
      </c>
    </row>
    <row r="863" spans="1:4" x14ac:dyDescent="0.25">
      <c r="A863">
        <v>68</v>
      </c>
      <c r="B863" t="s">
        <v>10217</v>
      </c>
      <c r="C863">
        <v>68167</v>
      </c>
      <c r="D863" t="s">
        <v>10228</v>
      </c>
    </row>
    <row r="864" spans="1:4" x14ac:dyDescent="0.25">
      <c r="A864">
        <v>68</v>
      </c>
      <c r="B864" t="s">
        <v>10217</v>
      </c>
      <c r="C864">
        <v>68169</v>
      </c>
      <c r="D864" t="s">
        <v>10229</v>
      </c>
    </row>
    <row r="865" spans="1:4" x14ac:dyDescent="0.25">
      <c r="A865">
        <v>68</v>
      </c>
      <c r="B865" t="s">
        <v>10217</v>
      </c>
      <c r="C865">
        <v>68176</v>
      </c>
      <c r="D865" t="s">
        <v>10230</v>
      </c>
    </row>
    <row r="866" spans="1:4" x14ac:dyDescent="0.25">
      <c r="A866">
        <v>68</v>
      </c>
      <c r="B866" t="s">
        <v>10217</v>
      </c>
      <c r="C866">
        <v>68179</v>
      </c>
      <c r="D866" t="s">
        <v>10231</v>
      </c>
    </row>
    <row r="867" spans="1:4" x14ac:dyDescent="0.25">
      <c r="A867">
        <v>68</v>
      </c>
      <c r="B867" t="s">
        <v>10217</v>
      </c>
      <c r="C867">
        <v>68190</v>
      </c>
      <c r="D867" t="s">
        <v>10232</v>
      </c>
    </row>
    <row r="868" spans="1:4" x14ac:dyDescent="0.25">
      <c r="A868">
        <v>68</v>
      </c>
      <c r="B868" t="s">
        <v>10217</v>
      </c>
      <c r="C868">
        <v>68207</v>
      </c>
      <c r="D868" t="s">
        <v>9475</v>
      </c>
    </row>
    <row r="869" spans="1:4" x14ac:dyDescent="0.25">
      <c r="A869">
        <v>68</v>
      </c>
      <c r="B869" t="s">
        <v>10217</v>
      </c>
      <c r="C869">
        <v>68209</v>
      </c>
      <c r="D869" t="s">
        <v>10233</v>
      </c>
    </row>
    <row r="870" spans="1:4" x14ac:dyDescent="0.25">
      <c r="A870">
        <v>68</v>
      </c>
      <c r="B870" t="s">
        <v>10217</v>
      </c>
      <c r="C870">
        <v>68211</v>
      </c>
      <c r="D870" t="s">
        <v>10234</v>
      </c>
    </row>
    <row r="871" spans="1:4" x14ac:dyDescent="0.25">
      <c r="A871">
        <v>68</v>
      </c>
      <c r="B871" t="s">
        <v>10217</v>
      </c>
      <c r="C871">
        <v>68217</v>
      </c>
      <c r="D871" t="s">
        <v>10235</v>
      </c>
    </row>
    <row r="872" spans="1:4" x14ac:dyDescent="0.25">
      <c r="A872">
        <v>68</v>
      </c>
      <c r="B872" t="s">
        <v>10217</v>
      </c>
      <c r="C872">
        <v>68229</v>
      </c>
      <c r="D872" t="s">
        <v>10236</v>
      </c>
    </row>
    <row r="873" spans="1:4" x14ac:dyDescent="0.25">
      <c r="A873">
        <v>68</v>
      </c>
      <c r="B873" t="s">
        <v>10217</v>
      </c>
      <c r="C873">
        <v>68235</v>
      </c>
      <c r="D873" t="s">
        <v>10237</v>
      </c>
    </row>
    <row r="874" spans="1:4" x14ac:dyDescent="0.25">
      <c r="A874">
        <v>68</v>
      </c>
      <c r="B874" t="s">
        <v>10217</v>
      </c>
      <c r="C874">
        <v>68245</v>
      </c>
      <c r="D874" t="s">
        <v>10238</v>
      </c>
    </row>
    <row r="875" spans="1:4" x14ac:dyDescent="0.25">
      <c r="A875">
        <v>68</v>
      </c>
      <c r="B875" t="s">
        <v>10217</v>
      </c>
      <c r="C875">
        <v>68250</v>
      </c>
      <c r="D875" t="s">
        <v>9591</v>
      </c>
    </row>
    <row r="876" spans="1:4" x14ac:dyDescent="0.25">
      <c r="A876">
        <v>68</v>
      </c>
      <c r="B876" t="s">
        <v>10217</v>
      </c>
      <c r="C876">
        <v>68255</v>
      </c>
      <c r="D876" t="s">
        <v>10239</v>
      </c>
    </row>
    <row r="877" spans="1:4" x14ac:dyDescent="0.25">
      <c r="A877">
        <v>68</v>
      </c>
      <c r="B877" t="s">
        <v>10217</v>
      </c>
      <c r="C877">
        <v>68264</v>
      </c>
      <c r="D877" t="s">
        <v>10240</v>
      </c>
    </row>
    <row r="878" spans="1:4" x14ac:dyDescent="0.25">
      <c r="A878">
        <v>68</v>
      </c>
      <c r="B878" t="s">
        <v>10217</v>
      </c>
      <c r="C878">
        <v>68266</v>
      </c>
      <c r="D878" t="s">
        <v>10241</v>
      </c>
    </row>
    <row r="879" spans="1:4" x14ac:dyDescent="0.25">
      <c r="A879">
        <v>68</v>
      </c>
      <c r="B879" t="s">
        <v>10217</v>
      </c>
      <c r="C879">
        <v>68271</v>
      </c>
      <c r="D879" t="s">
        <v>10242</v>
      </c>
    </row>
    <row r="880" spans="1:4" x14ac:dyDescent="0.25">
      <c r="A880">
        <v>68</v>
      </c>
      <c r="B880" t="s">
        <v>10217</v>
      </c>
      <c r="C880">
        <v>68276</v>
      </c>
      <c r="D880" t="s">
        <v>10243</v>
      </c>
    </row>
    <row r="881" spans="1:4" x14ac:dyDescent="0.25">
      <c r="A881">
        <v>68</v>
      </c>
      <c r="B881" t="s">
        <v>10217</v>
      </c>
      <c r="C881">
        <v>68296</v>
      </c>
      <c r="D881" t="s">
        <v>10244</v>
      </c>
    </row>
    <row r="882" spans="1:4" x14ac:dyDescent="0.25">
      <c r="A882">
        <v>68</v>
      </c>
      <c r="B882" t="s">
        <v>10217</v>
      </c>
      <c r="C882">
        <v>68298</v>
      </c>
      <c r="D882" t="s">
        <v>10245</v>
      </c>
    </row>
    <row r="883" spans="1:4" x14ac:dyDescent="0.25">
      <c r="A883">
        <v>68</v>
      </c>
      <c r="B883" t="s">
        <v>10217</v>
      </c>
      <c r="C883">
        <v>68307</v>
      </c>
      <c r="D883" t="s">
        <v>10246</v>
      </c>
    </row>
    <row r="884" spans="1:4" x14ac:dyDescent="0.25">
      <c r="A884">
        <v>68</v>
      </c>
      <c r="B884" t="s">
        <v>10217</v>
      </c>
      <c r="C884">
        <v>68318</v>
      </c>
      <c r="D884" t="s">
        <v>10247</v>
      </c>
    </row>
    <row r="885" spans="1:4" x14ac:dyDescent="0.25">
      <c r="A885">
        <v>68</v>
      </c>
      <c r="B885" t="s">
        <v>10217</v>
      </c>
      <c r="C885">
        <v>68320</v>
      </c>
      <c r="D885" t="s">
        <v>9486</v>
      </c>
    </row>
    <row r="886" spans="1:4" x14ac:dyDescent="0.25">
      <c r="A886">
        <v>68</v>
      </c>
      <c r="B886" t="s">
        <v>10217</v>
      </c>
      <c r="C886">
        <v>68322</v>
      </c>
      <c r="D886" t="s">
        <v>10248</v>
      </c>
    </row>
    <row r="887" spans="1:4" x14ac:dyDescent="0.25">
      <c r="A887">
        <v>68</v>
      </c>
      <c r="B887" t="s">
        <v>10217</v>
      </c>
      <c r="C887">
        <v>68324</v>
      </c>
      <c r="D887" t="s">
        <v>10249</v>
      </c>
    </row>
    <row r="888" spans="1:4" x14ac:dyDescent="0.25">
      <c r="A888">
        <v>68</v>
      </c>
      <c r="B888" t="s">
        <v>10217</v>
      </c>
      <c r="C888">
        <v>68327</v>
      </c>
      <c r="D888" t="s">
        <v>10250</v>
      </c>
    </row>
    <row r="889" spans="1:4" x14ac:dyDescent="0.25">
      <c r="A889">
        <v>68</v>
      </c>
      <c r="B889" t="s">
        <v>10217</v>
      </c>
      <c r="C889">
        <v>68344</v>
      </c>
      <c r="D889" t="s">
        <v>10251</v>
      </c>
    </row>
    <row r="890" spans="1:4" x14ac:dyDescent="0.25">
      <c r="A890">
        <v>68</v>
      </c>
      <c r="B890" t="s">
        <v>10217</v>
      </c>
      <c r="C890">
        <v>68368</v>
      </c>
      <c r="D890" t="s">
        <v>10252</v>
      </c>
    </row>
    <row r="891" spans="1:4" x14ac:dyDescent="0.25">
      <c r="A891">
        <v>68</v>
      </c>
      <c r="B891" t="s">
        <v>10217</v>
      </c>
      <c r="C891">
        <v>68370</v>
      </c>
      <c r="D891" t="s">
        <v>10253</v>
      </c>
    </row>
    <row r="892" spans="1:4" x14ac:dyDescent="0.25">
      <c r="A892">
        <v>68</v>
      </c>
      <c r="B892" t="s">
        <v>10217</v>
      </c>
      <c r="C892">
        <v>68377</v>
      </c>
      <c r="D892" t="s">
        <v>10254</v>
      </c>
    </row>
    <row r="893" spans="1:4" x14ac:dyDescent="0.25">
      <c r="A893">
        <v>68</v>
      </c>
      <c r="B893" t="s">
        <v>10217</v>
      </c>
      <c r="C893">
        <v>68385</v>
      </c>
      <c r="D893" t="s">
        <v>10255</v>
      </c>
    </row>
    <row r="894" spans="1:4" x14ac:dyDescent="0.25">
      <c r="A894">
        <v>68</v>
      </c>
      <c r="B894" t="s">
        <v>10217</v>
      </c>
      <c r="C894">
        <v>68397</v>
      </c>
      <c r="D894" t="s">
        <v>9839</v>
      </c>
    </row>
    <row r="895" spans="1:4" x14ac:dyDescent="0.25">
      <c r="A895">
        <v>68</v>
      </c>
      <c r="B895" t="s">
        <v>10217</v>
      </c>
      <c r="C895">
        <v>68406</v>
      </c>
      <c r="D895" t="s">
        <v>10256</v>
      </c>
    </row>
    <row r="896" spans="1:4" x14ac:dyDescent="0.25">
      <c r="A896">
        <v>68</v>
      </c>
      <c r="B896" t="s">
        <v>10217</v>
      </c>
      <c r="C896">
        <v>68418</v>
      </c>
      <c r="D896" t="s">
        <v>10257</v>
      </c>
    </row>
    <row r="897" spans="1:4" x14ac:dyDescent="0.25">
      <c r="A897">
        <v>68</v>
      </c>
      <c r="B897" t="s">
        <v>10217</v>
      </c>
      <c r="C897">
        <v>68425</v>
      </c>
      <c r="D897" t="s">
        <v>10258</v>
      </c>
    </row>
    <row r="898" spans="1:4" x14ac:dyDescent="0.25">
      <c r="A898">
        <v>68</v>
      </c>
      <c r="B898" t="s">
        <v>10217</v>
      </c>
      <c r="C898">
        <v>68432</v>
      </c>
      <c r="D898" t="s">
        <v>10259</v>
      </c>
    </row>
    <row r="899" spans="1:4" x14ac:dyDescent="0.25">
      <c r="A899">
        <v>68</v>
      </c>
      <c r="B899" t="s">
        <v>10217</v>
      </c>
      <c r="C899">
        <v>68444</v>
      </c>
      <c r="D899" t="s">
        <v>10260</v>
      </c>
    </row>
    <row r="900" spans="1:4" x14ac:dyDescent="0.25">
      <c r="A900">
        <v>68</v>
      </c>
      <c r="B900" t="s">
        <v>10217</v>
      </c>
      <c r="C900">
        <v>68464</v>
      </c>
      <c r="D900" t="s">
        <v>10261</v>
      </c>
    </row>
    <row r="901" spans="1:4" x14ac:dyDescent="0.25">
      <c r="A901">
        <v>68</v>
      </c>
      <c r="B901" t="s">
        <v>10217</v>
      </c>
      <c r="C901">
        <v>68468</v>
      </c>
      <c r="D901" t="s">
        <v>10262</v>
      </c>
    </row>
    <row r="902" spans="1:4" x14ac:dyDescent="0.25">
      <c r="A902">
        <v>68</v>
      </c>
      <c r="B902" t="s">
        <v>10217</v>
      </c>
      <c r="C902">
        <v>68498</v>
      </c>
      <c r="D902" t="s">
        <v>10263</v>
      </c>
    </row>
    <row r="903" spans="1:4" x14ac:dyDescent="0.25">
      <c r="A903">
        <v>68</v>
      </c>
      <c r="B903" t="s">
        <v>10217</v>
      </c>
      <c r="C903">
        <v>68500</v>
      </c>
      <c r="D903" t="s">
        <v>10264</v>
      </c>
    </row>
    <row r="904" spans="1:4" x14ac:dyDescent="0.25">
      <c r="A904">
        <v>68</v>
      </c>
      <c r="B904" t="s">
        <v>10217</v>
      </c>
      <c r="C904">
        <v>68502</v>
      </c>
      <c r="D904" t="s">
        <v>10265</v>
      </c>
    </row>
    <row r="905" spans="1:4" x14ac:dyDescent="0.25">
      <c r="A905">
        <v>68</v>
      </c>
      <c r="B905" t="s">
        <v>10217</v>
      </c>
      <c r="C905">
        <v>68522</v>
      </c>
      <c r="D905" t="s">
        <v>10266</v>
      </c>
    </row>
    <row r="906" spans="1:4" x14ac:dyDescent="0.25">
      <c r="A906">
        <v>68</v>
      </c>
      <c r="B906" t="s">
        <v>10217</v>
      </c>
      <c r="C906">
        <v>68524</v>
      </c>
      <c r="D906" t="s">
        <v>10267</v>
      </c>
    </row>
    <row r="907" spans="1:4" x14ac:dyDescent="0.25">
      <c r="A907">
        <v>68</v>
      </c>
      <c r="B907" t="s">
        <v>10217</v>
      </c>
      <c r="C907">
        <v>68533</v>
      </c>
      <c r="D907" t="s">
        <v>10268</v>
      </c>
    </row>
    <row r="908" spans="1:4" x14ac:dyDescent="0.25">
      <c r="A908">
        <v>68</v>
      </c>
      <c r="B908" t="s">
        <v>10217</v>
      </c>
      <c r="C908">
        <v>68547</v>
      </c>
      <c r="D908" t="s">
        <v>10269</v>
      </c>
    </row>
    <row r="909" spans="1:4" x14ac:dyDescent="0.25">
      <c r="A909">
        <v>68</v>
      </c>
      <c r="B909" t="s">
        <v>10217</v>
      </c>
      <c r="C909">
        <v>68549</v>
      </c>
      <c r="D909" t="s">
        <v>10270</v>
      </c>
    </row>
    <row r="910" spans="1:4" x14ac:dyDescent="0.25">
      <c r="A910">
        <v>68</v>
      </c>
      <c r="B910" t="s">
        <v>10217</v>
      </c>
      <c r="C910">
        <v>68572</v>
      </c>
      <c r="D910" t="s">
        <v>10271</v>
      </c>
    </row>
    <row r="911" spans="1:4" x14ac:dyDescent="0.25">
      <c r="A911">
        <v>68</v>
      </c>
      <c r="B911" t="s">
        <v>10217</v>
      </c>
      <c r="C911">
        <v>68573</v>
      </c>
      <c r="D911" t="s">
        <v>10272</v>
      </c>
    </row>
    <row r="912" spans="1:4" x14ac:dyDescent="0.25">
      <c r="A912">
        <v>68</v>
      </c>
      <c r="B912" t="s">
        <v>10217</v>
      </c>
      <c r="C912">
        <v>68575</v>
      </c>
      <c r="D912" t="s">
        <v>10273</v>
      </c>
    </row>
    <row r="913" spans="1:4" x14ac:dyDescent="0.25">
      <c r="A913">
        <v>68</v>
      </c>
      <c r="B913" t="s">
        <v>10217</v>
      </c>
      <c r="C913">
        <v>68615</v>
      </c>
      <c r="D913" t="s">
        <v>1497</v>
      </c>
    </row>
    <row r="914" spans="1:4" x14ac:dyDescent="0.25">
      <c r="A914">
        <v>68</v>
      </c>
      <c r="B914" t="s">
        <v>10217</v>
      </c>
      <c r="C914">
        <v>68655</v>
      </c>
      <c r="D914" t="s">
        <v>10274</v>
      </c>
    </row>
    <row r="915" spans="1:4" x14ac:dyDescent="0.25">
      <c r="A915">
        <v>68</v>
      </c>
      <c r="B915" t="s">
        <v>10217</v>
      </c>
      <c r="C915">
        <v>68669</v>
      </c>
      <c r="D915" t="s">
        <v>10275</v>
      </c>
    </row>
    <row r="916" spans="1:4" x14ac:dyDescent="0.25">
      <c r="A916">
        <v>68</v>
      </c>
      <c r="B916" t="s">
        <v>10217</v>
      </c>
      <c r="C916">
        <v>68673</v>
      </c>
      <c r="D916" t="s">
        <v>10276</v>
      </c>
    </row>
    <row r="917" spans="1:4" x14ac:dyDescent="0.25">
      <c r="A917">
        <v>68</v>
      </c>
      <c r="B917" t="s">
        <v>10217</v>
      </c>
      <c r="C917">
        <v>68679</v>
      </c>
      <c r="D917" t="s">
        <v>10277</v>
      </c>
    </row>
    <row r="918" spans="1:4" x14ac:dyDescent="0.25">
      <c r="A918">
        <v>68</v>
      </c>
      <c r="B918" t="s">
        <v>10217</v>
      </c>
      <c r="C918">
        <v>68682</v>
      </c>
      <c r="D918" t="s">
        <v>10278</v>
      </c>
    </row>
    <row r="919" spans="1:4" x14ac:dyDescent="0.25">
      <c r="A919">
        <v>68</v>
      </c>
      <c r="B919" t="s">
        <v>10217</v>
      </c>
      <c r="C919">
        <v>68684</v>
      </c>
      <c r="D919" t="s">
        <v>10279</v>
      </c>
    </row>
    <row r="920" spans="1:4" x14ac:dyDescent="0.25">
      <c r="A920">
        <v>68</v>
      </c>
      <c r="B920" t="s">
        <v>10217</v>
      </c>
      <c r="C920">
        <v>68686</v>
      </c>
      <c r="D920" t="s">
        <v>10280</v>
      </c>
    </row>
    <row r="921" spans="1:4" x14ac:dyDescent="0.25">
      <c r="A921">
        <v>68</v>
      </c>
      <c r="B921" t="s">
        <v>10217</v>
      </c>
      <c r="C921">
        <v>68689</v>
      </c>
      <c r="D921" t="s">
        <v>10281</v>
      </c>
    </row>
    <row r="922" spans="1:4" x14ac:dyDescent="0.25">
      <c r="A922">
        <v>68</v>
      </c>
      <c r="B922" t="s">
        <v>10217</v>
      </c>
      <c r="C922">
        <v>68705</v>
      </c>
      <c r="D922" t="s">
        <v>9528</v>
      </c>
    </row>
    <row r="923" spans="1:4" x14ac:dyDescent="0.25">
      <c r="A923">
        <v>68</v>
      </c>
      <c r="B923" t="s">
        <v>10217</v>
      </c>
      <c r="C923">
        <v>68720</v>
      </c>
      <c r="D923" t="s">
        <v>10282</v>
      </c>
    </row>
    <row r="924" spans="1:4" x14ac:dyDescent="0.25">
      <c r="A924">
        <v>68</v>
      </c>
      <c r="B924" t="s">
        <v>10217</v>
      </c>
      <c r="C924">
        <v>68745</v>
      </c>
      <c r="D924" t="s">
        <v>10283</v>
      </c>
    </row>
    <row r="925" spans="1:4" x14ac:dyDescent="0.25">
      <c r="A925">
        <v>68</v>
      </c>
      <c r="B925" t="s">
        <v>10217</v>
      </c>
      <c r="C925">
        <v>68755</v>
      </c>
      <c r="D925" t="s">
        <v>10284</v>
      </c>
    </row>
    <row r="926" spans="1:4" x14ac:dyDescent="0.25">
      <c r="A926">
        <v>68</v>
      </c>
      <c r="B926" t="s">
        <v>10217</v>
      </c>
      <c r="C926">
        <v>68770</v>
      </c>
      <c r="D926" t="s">
        <v>10285</v>
      </c>
    </row>
    <row r="927" spans="1:4" x14ac:dyDescent="0.25">
      <c r="A927">
        <v>68</v>
      </c>
      <c r="B927" t="s">
        <v>10217</v>
      </c>
      <c r="C927">
        <v>68773</v>
      </c>
      <c r="D927" t="s">
        <v>9813</v>
      </c>
    </row>
    <row r="928" spans="1:4" x14ac:dyDescent="0.25">
      <c r="A928">
        <v>68</v>
      </c>
      <c r="B928" t="s">
        <v>10217</v>
      </c>
      <c r="C928">
        <v>68780</v>
      </c>
      <c r="D928" t="s">
        <v>10286</v>
      </c>
    </row>
    <row r="929" spans="1:4" x14ac:dyDescent="0.25">
      <c r="A929">
        <v>68</v>
      </c>
      <c r="B929" t="s">
        <v>10217</v>
      </c>
      <c r="C929">
        <v>68820</v>
      </c>
      <c r="D929" t="s">
        <v>10287</v>
      </c>
    </row>
    <row r="930" spans="1:4" x14ac:dyDescent="0.25">
      <c r="A930">
        <v>68</v>
      </c>
      <c r="B930" t="s">
        <v>10217</v>
      </c>
      <c r="C930">
        <v>68855</v>
      </c>
      <c r="D930" t="s">
        <v>10288</v>
      </c>
    </row>
    <row r="931" spans="1:4" x14ac:dyDescent="0.25">
      <c r="A931">
        <v>68</v>
      </c>
      <c r="B931" t="s">
        <v>10217</v>
      </c>
      <c r="C931">
        <v>68861</v>
      </c>
      <c r="D931" t="s">
        <v>10289</v>
      </c>
    </row>
    <row r="932" spans="1:4" x14ac:dyDescent="0.25">
      <c r="A932">
        <v>68</v>
      </c>
      <c r="B932" t="s">
        <v>10217</v>
      </c>
      <c r="C932">
        <v>68867</v>
      </c>
      <c r="D932" t="s">
        <v>10290</v>
      </c>
    </row>
    <row r="933" spans="1:4" x14ac:dyDescent="0.25">
      <c r="A933">
        <v>68</v>
      </c>
      <c r="B933" t="s">
        <v>10217</v>
      </c>
      <c r="C933">
        <v>68872</v>
      </c>
      <c r="D933" t="s">
        <v>9619</v>
      </c>
    </row>
    <row r="934" spans="1:4" x14ac:dyDescent="0.25">
      <c r="A934">
        <v>68</v>
      </c>
      <c r="B934" t="s">
        <v>10217</v>
      </c>
      <c r="C934">
        <v>68895</v>
      </c>
      <c r="D934" t="s">
        <v>10291</v>
      </c>
    </row>
    <row r="935" spans="1:4" x14ac:dyDescent="0.25">
      <c r="A935">
        <v>70</v>
      </c>
      <c r="B935" t="s">
        <v>9813</v>
      </c>
      <c r="C935">
        <v>70001</v>
      </c>
      <c r="D935" t="s">
        <v>10292</v>
      </c>
    </row>
    <row r="936" spans="1:4" x14ac:dyDescent="0.25">
      <c r="A936">
        <v>70</v>
      </c>
      <c r="B936" t="s">
        <v>9813</v>
      </c>
      <c r="C936">
        <v>70110</v>
      </c>
      <c r="D936" t="s">
        <v>9630</v>
      </c>
    </row>
    <row r="937" spans="1:4" x14ac:dyDescent="0.25">
      <c r="A937">
        <v>70</v>
      </c>
      <c r="B937" t="s">
        <v>9813</v>
      </c>
      <c r="C937">
        <v>70124</v>
      </c>
      <c r="D937" t="s">
        <v>10293</v>
      </c>
    </row>
    <row r="938" spans="1:4" x14ac:dyDescent="0.25">
      <c r="A938">
        <v>70</v>
      </c>
      <c r="B938" t="s">
        <v>9813</v>
      </c>
      <c r="C938">
        <v>70204</v>
      </c>
      <c r="D938" t="s">
        <v>10294</v>
      </c>
    </row>
    <row r="939" spans="1:4" x14ac:dyDescent="0.25">
      <c r="A939">
        <v>70</v>
      </c>
      <c r="B939" t="s">
        <v>9813</v>
      </c>
      <c r="C939">
        <v>70215</v>
      </c>
      <c r="D939" t="s">
        <v>10295</v>
      </c>
    </row>
    <row r="940" spans="1:4" x14ac:dyDescent="0.25">
      <c r="A940">
        <v>70</v>
      </c>
      <c r="B940" t="s">
        <v>9813</v>
      </c>
      <c r="C940">
        <v>70221</v>
      </c>
      <c r="D940" t="s">
        <v>10296</v>
      </c>
    </row>
    <row r="941" spans="1:4" x14ac:dyDescent="0.25">
      <c r="A941">
        <v>70</v>
      </c>
      <c r="B941" t="s">
        <v>9813</v>
      </c>
      <c r="C941">
        <v>70230</v>
      </c>
      <c r="D941" t="s">
        <v>10297</v>
      </c>
    </row>
    <row r="942" spans="1:4" x14ac:dyDescent="0.25">
      <c r="A942">
        <v>70</v>
      </c>
      <c r="B942" t="s">
        <v>9813</v>
      </c>
      <c r="C942">
        <v>70233</v>
      </c>
      <c r="D942" t="s">
        <v>10298</v>
      </c>
    </row>
    <row r="943" spans="1:4" x14ac:dyDescent="0.25">
      <c r="A943">
        <v>70</v>
      </c>
      <c r="B943" t="s">
        <v>9813</v>
      </c>
      <c r="C943">
        <v>70235</v>
      </c>
      <c r="D943" t="s">
        <v>10299</v>
      </c>
    </row>
    <row r="944" spans="1:4" x14ac:dyDescent="0.25">
      <c r="A944">
        <v>70</v>
      </c>
      <c r="B944" t="s">
        <v>9813</v>
      </c>
      <c r="C944">
        <v>70265</v>
      </c>
      <c r="D944" t="s">
        <v>10300</v>
      </c>
    </row>
    <row r="945" spans="1:4" x14ac:dyDescent="0.25">
      <c r="A945">
        <v>70</v>
      </c>
      <c r="B945" t="s">
        <v>9813</v>
      </c>
      <c r="C945">
        <v>70400</v>
      </c>
      <c r="D945" t="s">
        <v>9496</v>
      </c>
    </row>
    <row r="946" spans="1:4" x14ac:dyDescent="0.25">
      <c r="A946">
        <v>70</v>
      </c>
      <c r="B946" t="s">
        <v>9813</v>
      </c>
      <c r="C946">
        <v>70418</v>
      </c>
      <c r="D946" t="s">
        <v>10301</v>
      </c>
    </row>
    <row r="947" spans="1:4" x14ac:dyDescent="0.25">
      <c r="A947">
        <v>70</v>
      </c>
      <c r="B947" t="s">
        <v>9813</v>
      </c>
      <c r="C947">
        <v>70429</v>
      </c>
      <c r="D947" t="s">
        <v>10302</v>
      </c>
    </row>
    <row r="948" spans="1:4" x14ac:dyDescent="0.25">
      <c r="A948">
        <v>70</v>
      </c>
      <c r="B948" t="s">
        <v>9813</v>
      </c>
      <c r="C948">
        <v>70473</v>
      </c>
      <c r="D948" t="s">
        <v>10303</v>
      </c>
    </row>
    <row r="949" spans="1:4" x14ac:dyDescent="0.25">
      <c r="A949">
        <v>70</v>
      </c>
      <c r="B949" t="s">
        <v>9813</v>
      </c>
      <c r="C949">
        <v>70508</v>
      </c>
      <c r="D949" t="s">
        <v>10304</v>
      </c>
    </row>
    <row r="950" spans="1:4" x14ac:dyDescent="0.25">
      <c r="A950">
        <v>70</v>
      </c>
      <c r="B950" t="s">
        <v>9813</v>
      </c>
      <c r="C950">
        <v>70523</v>
      </c>
      <c r="D950" t="s">
        <v>10305</v>
      </c>
    </row>
    <row r="951" spans="1:4" x14ac:dyDescent="0.25">
      <c r="A951">
        <v>70</v>
      </c>
      <c r="B951" t="s">
        <v>9813</v>
      </c>
      <c r="C951">
        <v>70670</v>
      </c>
      <c r="D951" t="s">
        <v>10306</v>
      </c>
    </row>
    <row r="952" spans="1:4" x14ac:dyDescent="0.25">
      <c r="A952">
        <v>70</v>
      </c>
      <c r="B952" t="s">
        <v>9813</v>
      </c>
      <c r="C952">
        <v>70678</v>
      </c>
      <c r="D952" t="s">
        <v>10307</v>
      </c>
    </row>
    <row r="953" spans="1:4" x14ac:dyDescent="0.25">
      <c r="A953">
        <v>70</v>
      </c>
      <c r="B953" t="s">
        <v>9813</v>
      </c>
      <c r="C953">
        <v>70702</v>
      </c>
      <c r="D953" t="s">
        <v>10308</v>
      </c>
    </row>
    <row r="954" spans="1:4" x14ac:dyDescent="0.25">
      <c r="A954">
        <v>70</v>
      </c>
      <c r="B954" t="s">
        <v>9813</v>
      </c>
      <c r="C954">
        <v>70708</v>
      </c>
      <c r="D954" t="s">
        <v>10309</v>
      </c>
    </row>
    <row r="955" spans="1:4" x14ac:dyDescent="0.25">
      <c r="A955">
        <v>70</v>
      </c>
      <c r="B955" t="s">
        <v>9813</v>
      </c>
      <c r="C955">
        <v>70713</v>
      </c>
      <c r="D955" t="s">
        <v>10310</v>
      </c>
    </row>
    <row r="956" spans="1:4" x14ac:dyDescent="0.25">
      <c r="A956">
        <v>70</v>
      </c>
      <c r="B956" t="s">
        <v>9813</v>
      </c>
      <c r="C956">
        <v>70717</v>
      </c>
      <c r="D956" t="s">
        <v>10311</v>
      </c>
    </row>
    <row r="957" spans="1:4" x14ac:dyDescent="0.25">
      <c r="A957">
        <v>70</v>
      </c>
      <c r="B957" t="s">
        <v>9813</v>
      </c>
      <c r="C957">
        <v>70742</v>
      </c>
      <c r="D957" t="s">
        <v>10312</v>
      </c>
    </row>
    <row r="958" spans="1:4" x14ac:dyDescent="0.25">
      <c r="A958">
        <v>70</v>
      </c>
      <c r="B958" t="s">
        <v>9813</v>
      </c>
      <c r="C958">
        <v>70771</v>
      </c>
      <c r="D958" t="s">
        <v>9813</v>
      </c>
    </row>
    <row r="959" spans="1:4" x14ac:dyDescent="0.25">
      <c r="A959">
        <v>70</v>
      </c>
      <c r="B959" t="s">
        <v>9813</v>
      </c>
      <c r="C959">
        <v>70820</v>
      </c>
      <c r="D959" t="s">
        <v>10313</v>
      </c>
    </row>
    <row r="960" spans="1:4" x14ac:dyDescent="0.25">
      <c r="A960">
        <v>70</v>
      </c>
      <c r="B960" t="s">
        <v>9813</v>
      </c>
      <c r="C960">
        <v>70823</v>
      </c>
      <c r="D960" t="s">
        <v>10314</v>
      </c>
    </row>
    <row r="961" spans="1:4" x14ac:dyDescent="0.25">
      <c r="A961">
        <v>73</v>
      </c>
      <c r="B961" t="s">
        <v>10315</v>
      </c>
      <c r="C961">
        <v>73001</v>
      </c>
      <c r="D961" t="s">
        <v>10316</v>
      </c>
    </row>
    <row r="962" spans="1:4" x14ac:dyDescent="0.25">
      <c r="A962">
        <v>73</v>
      </c>
      <c r="B962" t="s">
        <v>10315</v>
      </c>
      <c r="C962">
        <v>73024</v>
      </c>
      <c r="D962" t="s">
        <v>10317</v>
      </c>
    </row>
    <row r="963" spans="1:4" x14ac:dyDescent="0.25">
      <c r="A963">
        <v>73</v>
      </c>
      <c r="B963" t="s">
        <v>10315</v>
      </c>
      <c r="C963">
        <v>73026</v>
      </c>
      <c r="D963" t="s">
        <v>10318</v>
      </c>
    </row>
    <row r="964" spans="1:4" x14ac:dyDescent="0.25">
      <c r="A964">
        <v>73</v>
      </c>
      <c r="B964" t="s">
        <v>10315</v>
      </c>
      <c r="C964">
        <v>73030</v>
      </c>
      <c r="D964" t="s">
        <v>10319</v>
      </c>
    </row>
    <row r="965" spans="1:4" x14ac:dyDescent="0.25">
      <c r="A965">
        <v>73</v>
      </c>
      <c r="B965" t="s">
        <v>10315</v>
      </c>
      <c r="C965">
        <v>73043</v>
      </c>
      <c r="D965" t="s">
        <v>10320</v>
      </c>
    </row>
    <row r="966" spans="1:4" x14ac:dyDescent="0.25">
      <c r="A966">
        <v>73</v>
      </c>
      <c r="B966" t="s">
        <v>10315</v>
      </c>
      <c r="C966">
        <v>73055</v>
      </c>
      <c r="D966" t="s">
        <v>10321</v>
      </c>
    </row>
    <row r="967" spans="1:4" x14ac:dyDescent="0.25">
      <c r="A967">
        <v>73</v>
      </c>
      <c r="B967" t="s">
        <v>10315</v>
      </c>
      <c r="C967">
        <v>73067</v>
      </c>
      <c r="D967" t="s">
        <v>10322</v>
      </c>
    </row>
    <row r="968" spans="1:4" x14ac:dyDescent="0.25">
      <c r="A968">
        <v>73</v>
      </c>
      <c r="B968" t="s">
        <v>10315</v>
      </c>
      <c r="C968">
        <v>73124</v>
      </c>
      <c r="D968" t="s">
        <v>10323</v>
      </c>
    </row>
    <row r="969" spans="1:4" x14ac:dyDescent="0.25">
      <c r="A969">
        <v>73</v>
      </c>
      <c r="B969" t="s">
        <v>10315</v>
      </c>
      <c r="C969">
        <v>73148</v>
      </c>
      <c r="D969" t="s">
        <v>10324</v>
      </c>
    </row>
    <row r="970" spans="1:4" x14ac:dyDescent="0.25">
      <c r="A970">
        <v>73</v>
      </c>
      <c r="B970" t="s">
        <v>10315</v>
      </c>
      <c r="C970">
        <v>73152</v>
      </c>
      <c r="D970" t="s">
        <v>10325</v>
      </c>
    </row>
    <row r="971" spans="1:4" x14ac:dyDescent="0.25">
      <c r="A971">
        <v>73</v>
      </c>
      <c r="B971" t="s">
        <v>10315</v>
      </c>
      <c r="C971">
        <v>73168</v>
      </c>
      <c r="D971" t="s">
        <v>10326</v>
      </c>
    </row>
    <row r="972" spans="1:4" x14ac:dyDescent="0.25">
      <c r="A972">
        <v>73</v>
      </c>
      <c r="B972" t="s">
        <v>10315</v>
      </c>
      <c r="C972">
        <v>73200</v>
      </c>
      <c r="D972" t="s">
        <v>10327</v>
      </c>
    </row>
    <row r="973" spans="1:4" x14ac:dyDescent="0.25">
      <c r="A973">
        <v>73</v>
      </c>
      <c r="B973" t="s">
        <v>10315</v>
      </c>
      <c r="C973">
        <v>73217</v>
      </c>
      <c r="D973" t="s">
        <v>10328</v>
      </c>
    </row>
    <row r="974" spans="1:4" x14ac:dyDescent="0.25">
      <c r="A974">
        <v>73</v>
      </c>
      <c r="B974" t="s">
        <v>10315</v>
      </c>
      <c r="C974">
        <v>73226</v>
      </c>
      <c r="D974" t="s">
        <v>10329</v>
      </c>
    </row>
    <row r="975" spans="1:4" x14ac:dyDescent="0.25">
      <c r="A975">
        <v>73</v>
      </c>
      <c r="B975" t="s">
        <v>10315</v>
      </c>
      <c r="C975">
        <v>73236</v>
      </c>
      <c r="D975" t="s">
        <v>10330</v>
      </c>
    </row>
    <row r="976" spans="1:4" x14ac:dyDescent="0.25">
      <c r="A976">
        <v>73</v>
      </c>
      <c r="B976" t="s">
        <v>10315</v>
      </c>
      <c r="C976">
        <v>73268</v>
      </c>
      <c r="D976" t="s">
        <v>10331</v>
      </c>
    </row>
    <row r="977" spans="1:4" x14ac:dyDescent="0.25">
      <c r="A977">
        <v>73</v>
      </c>
      <c r="B977" t="s">
        <v>10315</v>
      </c>
      <c r="C977">
        <v>73270</v>
      </c>
      <c r="D977" t="s">
        <v>10332</v>
      </c>
    </row>
    <row r="978" spans="1:4" x14ac:dyDescent="0.25">
      <c r="A978">
        <v>73</v>
      </c>
      <c r="B978" t="s">
        <v>10315</v>
      </c>
      <c r="C978">
        <v>73275</v>
      </c>
      <c r="D978" t="s">
        <v>10333</v>
      </c>
    </row>
    <row r="979" spans="1:4" x14ac:dyDescent="0.25">
      <c r="A979">
        <v>73</v>
      </c>
      <c r="B979" t="s">
        <v>10315</v>
      </c>
      <c r="C979">
        <v>73283</v>
      </c>
      <c r="D979" t="s">
        <v>10334</v>
      </c>
    </row>
    <row r="980" spans="1:4" x14ac:dyDescent="0.25">
      <c r="A980">
        <v>73</v>
      </c>
      <c r="B980" t="s">
        <v>10315</v>
      </c>
      <c r="C980">
        <v>73319</v>
      </c>
      <c r="D980" t="s">
        <v>10335</v>
      </c>
    </row>
    <row r="981" spans="1:4" x14ac:dyDescent="0.25">
      <c r="A981">
        <v>73</v>
      </c>
      <c r="B981" t="s">
        <v>10315</v>
      </c>
      <c r="C981">
        <v>73347</v>
      </c>
      <c r="D981" t="s">
        <v>10336</v>
      </c>
    </row>
    <row r="982" spans="1:4" x14ac:dyDescent="0.25">
      <c r="A982">
        <v>73</v>
      </c>
      <c r="B982" t="s">
        <v>10315</v>
      </c>
      <c r="C982">
        <v>73349</v>
      </c>
      <c r="D982" t="s">
        <v>1845</v>
      </c>
    </row>
    <row r="983" spans="1:4" x14ac:dyDescent="0.25">
      <c r="A983">
        <v>73</v>
      </c>
      <c r="B983" t="s">
        <v>10315</v>
      </c>
      <c r="C983">
        <v>73352</v>
      </c>
      <c r="D983" t="s">
        <v>10337</v>
      </c>
    </row>
    <row r="984" spans="1:4" x14ac:dyDescent="0.25">
      <c r="A984">
        <v>73</v>
      </c>
      <c r="B984" t="s">
        <v>10315</v>
      </c>
      <c r="C984">
        <v>73408</v>
      </c>
      <c r="D984" t="s">
        <v>10338</v>
      </c>
    </row>
    <row r="985" spans="1:4" x14ac:dyDescent="0.25">
      <c r="A985">
        <v>73</v>
      </c>
      <c r="B985" t="s">
        <v>10315</v>
      </c>
      <c r="C985">
        <v>73411</v>
      </c>
      <c r="D985" t="s">
        <v>10339</v>
      </c>
    </row>
    <row r="986" spans="1:4" x14ac:dyDescent="0.25">
      <c r="A986">
        <v>73</v>
      </c>
      <c r="B986" t="s">
        <v>10315</v>
      </c>
      <c r="C986">
        <v>73443</v>
      </c>
      <c r="D986" t="s">
        <v>10340</v>
      </c>
    </row>
    <row r="987" spans="1:4" x14ac:dyDescent="0.25">
      <c r="A987">
        <v>73</v>
      </c>
      <c r="B987" t="s">
        <v>10315</v>
      </c>
      <c r="C987">
        <v>73449</v>
      </c>
      <c r="D987" t="s">
        <v>10341</v>
      </c>
    </row>
    <row r="988" spans="1:4" x14ac:dyDescent="0.25">
      <c r="A988">
        <v>73</v>
      </c>
      <c r="B988" t="s">
        <v>10315</v>
      </c>
      <c r="C988">
        <v>73461</v>
      </c>
      <c r="D988" t="s">
        <v>8225</v>
      </c>
    </row>
    <row r="989" spans="1:4" x14ac:dyDescent="0.25">
      <c r="A989">
        <v>73</v>
      </c>
      <c r="B989" t="s">
        <v>10315</v>
      </c>
      <c r="C989">
        <v>73483</v>
      </c>
      <c r="D989" t="s">
        <v>10342</v>
      </c>
    </row>
    <row r="990" spans="1:4" x14ac:dyDescent="0.25">
      <c r="A990">
        <v>73</v>
      </c>
      <c r="B990" t="s">
        <v>10315</v>
      </c>
      <c r="C990">
        <v>73504</v>
      </c>
      <c r="D990" t="s">
        <v>295</v>
      </c>
    </row>
    <row r="991" spans="1:4" x14ac:dyDescent="0.25">
      <c r="A991">
        <v>73</v>
      </c>
      <c r="B991" t="s">
        <v>10315</v>
      </c>
      <c r="C991">
        <v>73520</v>
      </c>
      <c r="D991" t="s">
        <v>10343</v>
      </c>
    </row>
    <row r="992" spans="1:4" x14ac:dyDescent="0.25">
      <c r="A992">
        <v>73</v>
      </c>
      <c r="B992" t="s">
        <v>10315</v>
      </c>
      <c r="C992">
        <v>73547</v>
      </c>
      <c r="D992" t="s">
        <v>10344</v>
      </c>
    </row>
    <row r="993" spans="1:4" x14ac:dyDescent="0.25">
      <c r="A993">
        <v>73</v>
      </c>
      <c r="B993" t="s">
        <v>10315</v>
      </c>
      <c r="C993">
        <v>73555</v>
      </c>
      <c r="D993" t="s">
        <v>10345</v>
      </c>
    </row>
    <row r="994" spans="1:4" x14ac:dyDescent="0.25">
      <c r="A994">
        <v>73</v>
      </c>
      <c r="B994" t="s">
        <v>10315</v>
      </c>
      <c r="C994">
        <v>73563</v>
      </c>
      <c r="D994" t="s">
        <v>240</v>
      </c>
    </row>
    <row r="995" spans="1:4" x14ac:dyDescent="0.25">
      <c r="A995">
        <v>73</v>
      </c>
      <c r="B995" t="s">
        <v>10315</v>
      </c>
      <c r="C995">
        <v>73585</v>
      </c>
      <c r="D995" t="s">
        <v>10346</v>
      </c>
    </row>
    <row r="996" spans="1:4" x14ac:dyDescent="0.25">
      <c r="A996">
        <v>73</v>
      </c>
      <c r="B996" t="s">
        <v>10315</v>
      </c>
      <c r="C996">
        <v>73616</v>
      </c>
      <c r="D996" t="s">
        <v>10347</v>
      </c>
    </row>
    <row r="997" spans="1:4" x14ac:dyDescent="0.25">
      <c r="A997">
        <v>73</v>
      </c>
      <c r="B997" t="s">
        <v>10315</v>
      </c>
      <c r="C997">
        <v>73622</v>
      </c>
      <c r="D997" t="s">
        <v>10348</v>
      </c>
    </row>
    <row r="998" spans="1:4" x14ac:dyDescent="0.25">
      <c r="A998">
        <v>73</v>
      </c>
      <c r="B998" t="s">
        <v>10315</v>
      </c>
      <c r="C998">
        <v>73624</v>
      </c>
      <c r="D998" t="s">
        <v>10349</v>
      </c>
    </row>
    <row r="999" spans="1:4" x14ac:dyDescent="0.25">
      <c r="A999">
        <v>73</v>
      </c>
      <c r="B999" t="s">
        <v>10315</v>
      </c>
      <c r="C999">
        <v>73671</v>
      </c>
      <c r="D999" t="s">
        <v>10350</v>
      </c>
    </row>
    <row r="1000" spans="1:4" x14ac:dyDescent="0.25">
      <c r="A1000">
        <v>73</v>
      </c>
      <c r="B1000" t="s">
        <v>10315</v>
      </c>
      <c r="C1000">
        <v>73675</v>
      </c>
      <c r="D1000" t="s">
        <v>10351</v>
      </c>
    </row>
    <row r="1001" spans="1:4" x14ac:dyDescent="0.25">
      <c r="A1001">
        <v>73</v>
      </c>
      <c r="B1001" t="s">
        <v>10315</v>
      </c>
      <c r="C1001">
        <v>73678</v>
      </c>
      <c r="D1001" t="s">
        <v>9522</v>
      </c>
    </row>
    <row r="1002" spans="1:4" x14ac:dyDescent="0.25">
      <c r="A1002">
        <v>73</v>
      </c>
      <c r="B1002" t="s">
        <v>10315</v>
      </c>
      <c r="C1002">
        <v>73686</v>
      </c>
      <c r="D1002" t="s">
        <v>10352</v>
      </c>
    </row>
    <row r="1003" spans="1:4" x14ac:dyDescent="0.25">
      <c r="A1003">
        <v>73</v>
      </c>
      <c r="B1003" t="s">
        <v>10315</v>
      </c>
      <c r="C1003">
        <v>73770</v>
      </c>
      <c r="D1003" t="s">
        <v>9812</v>
      </c>
    </row>
    <row r="1004" spans="1:4" x14ac:dyDescent="0.25">
      <c r="A1004">
        <v>73</v>
      </c>
      <c r="B1004" t="s">
        <v>10315</v>
      </c>
      <c r="C1004">
        <v>73854</v>
      </c>
      <c r="D1004" t="s">
        <v>10353</v>
      </c>
    </row>
    <row r="1005" spans="1:4" x14ac:dyDescent="0.25">
      <c r="A1005">
        <v>73</v>
      </c>
      <c r="B1005" t="s">
        <v>10315</v>
      </c>
      <c r="C1005">
        <v>73861</v>
      </c>
      <c r="D1005" t="s">
        <v>10354</v>
      </c>
    </row>
    <row r="1006" spans="1:4" x14ac:dyDescent="0.25">
      <c r="A1006">
        <v>73</v>
      </c>
      <c r="B1006" t="s">
        <v>10315</v>
      </c>
      <c r="C1006">
        <v>73870</v>
      </c>
      <c r="D1006" t="s">
        <v>10355</v>
      </c>
    </row>
    <row r="1007" spans="1:4" x14ac:dyDescent="0.25">
      <c r="A1007">
        <v>73</v>
      </c>
      <c r="B1007" t="s">
        <v>10315</v>
      </c>
      <c r="C1007">
        <v>73873</v>
      </c>
      <c r="D1007" t="s">
        <v>10356</v>
      </c>
    </row>
    <row r="1008" spans="1:4" x14ac:dyDescent="0.25">
      <c r="A1008">
        <v>76</v>
      </c>
      <c r="B1008" t="s">
        <v>10357</v>
      </c>
      <c r="C1008">
        <v>76001</v>
      </c>
      <c r="D1008" t="s">
        <v>10358</v>
      </c>
    </row>
    <row r="1009" spans="1:4" x14ac:dyDescent="0.25">
      <c r="A1009">
        <v>76</v>
      </c>
      <c r="B1009" t="s">
        <v>10357</v>
      </c>
      <c r="C1009">
        <v>76020</v>
      </c>
      <c r="D1009" t="s">
        <v>10359</v>
      </c>
    </row>
    <row r="1010" spans="1:4" x14ac:dyDescent="0.25">
      <c r="A1010">
        <v>76</v>
      </c>
      <c r="B1010" t="s">
        <v>10357</v>
      </c>
      <c r="C1010">
        <v>76036</v>
      </c>
      <c r="D1010" t="s">
        <v>10360</v>
      </c>
    </row>
    <row r="1011" spans="1:4" x14ac:dyDescent="0.25">
      <c r="A1011">
        <v>76</v>
      </c>
      <c r="B1011" t="s">
        <v>10357</v>
      </c>
      <c r="C1011">
        <v>76041</v>
      </c>
      <c r="D1011" t="s">
        <v>10361</v>
      </c>
    </row>
    <row r="1012" spans="1:4" x14ac:dyDescent="0.25">
      <c r="A1012">
        <v>76</v>
      </c>
      <c r="B1012" t="s">
        <v>10357</v>
      </c>
      <c r="C1012">
        <v>76054</v>
      </c>
      <c r="D1012" t="s">
        <v>9456</v>
      </c>
    </row>
    <row r="1013" spans="1:4" x14ac:dyDescent="0.25">
      <c r="A1013">
        <v>76</v>
      </c>
      <c r="B1013" t="s">
        <v>10357</v>
      </c>
      <c r="C1013">
        <v>76100</v>
      </c>
      <c r="D1013" t="s">
        <v>9576</v>
      </c>
    </row>
    <row r="1014" spans="1:4" x14ac:dyDescent="0.25">
      <c r="A1014">
        <v>76</v>
      </c>
      <c r="B1014" t="s">
        <v>10357</v>
      </c>
      <c r="C1014">
        <v>76109</v>
      </c>
      <c r="D1014" t="s">
        <v>10362</v>
      </c>
    </row>
    <row r="1015" spans="1:4" x14ac:dyDescent="0.25">
      <c r="A1015">
        <v>76</v>
      </c>
      <c r="B1015" t="s">
        <v>10357</v>
      </c>
      <c r="C1015">
        <v>76111</v>
      </c>
      <c r="D1015" t="s">
        <v>10363</v>
      </c>
    </row>
    <row r="1016" spans="1:4" x14ac:dyDescent="0.25">
      <c r="A1016">
        <v>76</v>
      </c>
      <c r="B1016" t="s">
        <v>10357</v>
      </c>
      <c r="C1016">
        <v>76113</v>
      </c>
      <c r="D1016" t="s">
        <v>10364</v>
      </c>
    </row>
    <row r="1017" spans="1:4" x14ac:dyDescent="0.25">
      <c r="A1017">
        <v>76</v>
      </c>
      <c r="B1017" t="s">
        <v>10357</v>
      </c>
      <c r="C1017">
        <v>76122</v>
      </c>
      <c r="D1017" t="s">
        <v>10365</v>
      </c>
    </row>
    <row r="1018" spans="1:4" x14ac:dyDescent="0.25">
      <c r="A1018">
        <v>76</v>
      </c>
      <c r="B1018" t="s">
        <v>10357</v>
      </c>
      <c r="C1018">
        <v>76126</v>
      </c>
      <c r="D1018" t="s">
        <v>10366</v>
      </c>
    </row>
    <row r="1019" spans="1:4" x14ac:dyDescent="0.25">
      <c r="A1019">
        <v>76</v>
      </c>
      <c r="B1019" t="s">
        <v>10357</v>
      </c>
      <c r="C1019">
        <v>76130</v>
      </c>
      <c r="D1019" t="s">
        <v>9556</v>
      </c>
    </row>
    <row r="1020" spans="1:4" x14ac:dyDescent="0.25">
      <c r="A1020">
        <v>76</v>
      </c>
      <c r="B1020" t="s">
        <v>10357</v>
      </c>
      <c r="C1020">
        <v>76147</v>
      </c>
      <c r="D1020" t="s">
        <v>10367</v>
      </c>
    </row>
    <row r="1021" spans="1:4" x14ac:dyDescent="0.25">
      <c r="A1021">
        <v>76</v>
      </c>
      <c r="B1021" t="s">
        <v>10357</v>
      </c>
      <c r="C1021">
        <v>76233</v>
      </c>
      <c r="D1021" t="s">
        <v>10368</v>
      </c>
    </row>
    <row r="1022" spans="1:4" x14ac:dyDescent="0.25">
      <c r="A1022">
        <v>76</v>
      </c>
      <c r="B1022" t="s">
        <v>10357</v>
      </c>
      <c r="C1022">
        <v>76243</v>
      </c>
      <c r="D1022" t="s">
        <v>10369</v>
      </c>
    </row>
    <row r="1023" spans="1:4" x14ac:dyDescent="0.25">
      <c r="A1023">
        <v>76</v>
      </c>
      <c r="B1023" t="s">
        <v>10357</v>
      </c>
      <c r="C1023">
        <v>76246</v>
      </c>
      <c r="D1023" t="s">
        <v>10370</v>
      </c>
    </row>
    <row r="1024" spans="1:4" x14ac:dyDescent="0.25">
      <c r="A1024">
        <v>76</v>
      </c>
      <c r="B1024" t="s">
        <v>10357</v>
      </c>
      <c r="C1024">
        <v>76248</v>
      </c>
      <c r="D1024" t="s">
        <v>10371</v>
      </c>
    </row>
    <row r="1025" spans="1:4" x14ac:dyDescent="0.25">
      <c r="A1025">
        <v>76</v>
      </c>
      <c r="B1025" t="s">
        <v>10357</v>
      </c>
      <c r="C1025">
        <v>76250</v>
      </c>
      <c r="D1025" t="s">
        <v>10372</v>
      </c>
    </row>
    <row r="1026" spans="1:4" x14ac:dyDescent="0.25">
      <c r="A1026">
        <v>76</v>
      </c>
      <c r="B1026" t="s">
        <v>10357</v>
      </c>
      <c r="C1026">
        <v>76275</v>
      </c>
      <c r="D1026" t="s">
        <v>10373</v>
      </c>
    </row>
    <row r="1027" spans="1:4" x14ac:dyDescent="0.25">
      <c r="A1027">
        <v>76</v>
      </c>
      <c r="B1027" t="s">
        <v>10357</v>
      </c>
      <c r="C1027">
        <v>76306</v>
      </c>
      <c r="D1027" t="s">
        <v>10374</v>
      </c>
    </row>
    <row r="1028" spans="1:4" x14ac:dyDescent="0.25">
      <c r="A1028">
        <v>76</v>
      </c>
      <c r="B1028" t="s">
        <v>10357</v>
      </c>
      <c r="C1028">
        <v>76318</v>
      </c>
      <c r="D1028" t="s">
        <v>10375</v>
      </c>
    </row>
    <row r="1029" spans="1:4" x14ac:dyDescent="0.25">
      <c r="A1029">
        <v>76</v>
      </c>
      <c r="B1029" t="s">
        <v>10357</v>
      </c>
      <c r="C1029">
        <v>76364</v>
      </c>
      <c r="D1029" t="s">
        <v>10376</v>
      </c>
    </row>
    <row r="1030" spans="1:4" x14ac:dyDescent="0.25">
      <c r="A1030">
        <v>76</v>
      </c>
      <c r="B1030" t="s">
        <v>10357</v>
      </c>
      <c r="C1030">
        <v>76377</v>
      </c>
      <c r="D1030" t="s">
        <v>10377</v>
      </c>
    </row>
    <row r="1031" spans="1:4" x14ac:dyDescent="0.25">
      <c r="A1031">
        <v>76</v>
      </c>
      <c r="B1031" t="s">
        <v>10357</v>
      </c>
      <c r="C1031">
        <v>76400</v>
      </c>
      <c r="D1031" t="s">
        <v>9496</v>
      </c>
    </row>
    <row r="1032" spans="1:4" x14ac:dyDescent="0.25">
      <c r="A1032">
        <v>76</v>
      </c>
      <c r="B1032" t="s">
        <v>10357</v>
      </c>
      <c r="C1032">
        <v>76403</v>
      </c>
      <c r="D1032" t="s">
        <v>9665</v>
      </c>
    </row>
    <row r="1033" spans="1:4" x14ac:dyDescent="0.25">
      <c r="A1033">
        <v>76</v>
      </c>
      <c r="B1033" t="s">
        <v>10357</v>
      </c>
      <c r="C1033">
        <v>76497</v>
      </c>
      <c r="D1033" t="s">
        <v>10378</v>
      </c>
    </row>
    <row r="1034" spans="1:4" x14ac:dyDescent="0.25">
      <c r="A1034">
        <v>76</v>
      </c>
      <c r="B1034" t="s">
        <v>10357</v>
      </c>
      <c r="C1034">
        <v>76520</v>
      </c>
      <c r="D1034" t="s">
        <v>10379</v>
      </c>
    </row>
    <row r="1035" spans="1:4" x14ac:dyDescent="0.25">
      <c r="A1035">
        <v>76</v>
      </c>
      <c r="B1035" t="s">
        <v>10357</v>
      </c>
      <c r="C1035">
        <v>76563</v>
      </c>
      <c r="D1035" t="s">
        <v>10380</v>
      </c>
    </row>
    <row r="1036" spans="1:4" x14ac:dyDescent="0.25">
      <c r="A1036">
        <v>76</v>
      </c>
      <c r="B1036" t="s">
        <v>10357</v>
      </c>
      <c r="C1036">
        <v>76606</v>
      </c>
      <c r="D1036" t="s">
        <v>2773</v>
      </c>
    </row>
    <row r="1037" spans="1:4" x14ac:dyDescent="0.25">
      <c r="A1037">
        <v>76</v>
      </c>
      <c r="B1037" t="s">
        <v>10357</v>
      </c>
      <c r="C1037">
        <v>76616</v>
      </c>
      <c r="D1037" t="s">
        <v>10381</v>
      </c>
    </row>
    <row r="1038" spans="1:4" x14ac:dyDescent="0.25">
      <c r="A1038">
        <v>76</v>
      </c>
      <c r="B1038" t="s">
        <v>10357</v>
      </c>
      <c r="C1038">
        <v>76622</v>
      </c>
      <c r="D1038" t="s">
        <v>10382</v>
      </c>
    </row>
    <row r="1039" spans="1:4" x14ac:dyDescent="0.25">
      <c r="A1039">
        <v>76</v>
      </c>
      <c r="B1039" t="s">
        <v>10357</v>
      </c>
      <c r="C1039">
        <v>76670</v>
      </c>
      <c r="D1039" t="s">
        <v>10311</v>
      </c>
    </row>
    <row r="1040" spans="1:4" x14ac:dyDescent="0.25">
      <c r="A1040">
        <v>76</v>
      </c>
      <c r="B1040" t="s">
        <v>10357</v>
      </c>
      <c r="C1040">
        <v>76736</v>
      </c>
      <c r="D1040" t="s">
        <v>10383</v>
      </c>
    </row>
    <row r="1041" spans="1:4" x14ac:dyDescent="0.25">
      <c r="A1041">
        <v>76</v>
      </c>
      <c r="B1041" t="s">
        <v>10357</v>
      </c>
      <c r="C1041">
        <v>76823</v>
      </c>
      <c r="D1041" t="s">
        <v>3265</v>
      </c>
    </row>
    <row r="1042" spans="1:4" x14ac:dyDescent="0.25">
      <c r="A1042">
        <v>76</v>
      </c>
      <c r="B1042" t="s">
        <v>10357</v>
      </c>
      <c r="C1042">
        <v>76828</v>
      </c>
      <c r="D1042" t="s">
        <v>3260</v>
      </c>
    </row>
    <row r="1043" spans="1:4" x14ac:dyDescent="0.25">
      <c r="A1043">
        <v>76</v>
      </c>
      <c r="B1043" t="s">
        <v>10357</v>
      </c>
      <c r="C1043">
        <v>76834</v>
      </c>
      <c r="D1043" t="s">
        <v>10384</v>
      </c>
    </row>
    <row r="1044" spans="1:4" x14ac:dyDescent="0.25">
      <c r="A1044">
        <v>76</v>
      </c>
      <c r="B1044" t="s">
        <v>10357</v>
      </c>
      <c r="C1044">
        <v>76845</v>
      </c>
      <c r="D1044" t="s">
        <v>10385</v>
      </c>
    </row>
    <row r="1045" spans="1:4" x14ac:dyDescent="0.25">
      <c r="A1045">
        <v>76</v>
      </c>
      <c r="B1045" t="s">
        <v>10357</v>
      </c>
      <c r="C1045">
        <v>76863</v>
      </c>
      <c r="D1045" t="s">
        <v>10386</v>
      </c>
    </row>
    <row r="1046" spans="1:4" x14ac:dyDescent="0.25">
      <c r="A1046">
        <v>76</v>
      </c>
      <c r="B1046" t="s">
        <v>10357</v>
      </c>
      <c r="C1046">
        <v>76869</v>
      </c>
      <c r="D1046" t="s">
        <v>10387</v>
      </c>
    </row>
    <row r="1047" spans="1:4" x14ac:dyDescent="0.25">
      <c r="A1047">
        <v>76</v>
      </c>
      <c r="B1047" t="s">
        <v>10357</v>
      </c>
      <c r="C1047">
        <v>76890</v>
      </c>
      <c r="D1047" t="s">
        <v>10388</v>
      </c>
    </row>
    <row r="1048" spans="1:4" x14ac:dyDescent="0.25">
      <c r="A1048">
        <v>76</v>
      </c>
      <c r="B1048" t="s">
        <v>10357</v>
      </c>
      <c r="C1048">
        <v>76892</v>
      </c>
      <c r="D1048" t="s">
        <v>10389</v>
      </c>
    </row>
    <row r="1049" spans="1:4" x14ac:dyDescent="0.25">
      <c r="A1049">
        <v>76</v>
      </c>
      <c r="B1049" t="s">
        <v>10357</v>
      </c>
      <c r="C1049">
        <v>76895</v>
      </c>
      <c r="D1049" t="s">
        <v>10390</v>
      </c>
    </row>
    <row r="1050" spans="1:4" x14ac:dyDescent="0.25">
      <c r="A1050">
        <v>81</v>
      </c>
      <c r="B1050" t="s">
        <v>10391</v>
      </c>
      <c r="C1050">
        <v>81001</v>
      </c>
      <c r="D1050" t="s">
        <v>10391</v>
      </c>
    </row>
    <row r="1051" spans="1:4" x14ac:dyDescent="0.25">
      <c r="A1051">
        <v>81</v>
      </c>
      <c r="B1051" t="s">
        <v>10391</v>
      </c>
      <c r="C1051">
        <v>81065</v>
      </c>
      <c r="D1051" t="s">
        <v>10392</v>
      </c>
    </row>
    <row r="1052" spans="1:4" x14ac:dyDescent="0.25">
      <c r="A1052">
        <v>81</v>
      </c>
      <c r="B1052" t="s">
        <v>10391</v>
      </c>
      <c r="C1052">
        <v>81220</v>
      </c>
      <c r="D1052" t="s">
        <v>10393</v>
      </c>
    </row>
    <row r="1053" spans="1:4" x14ac:dyDescent="0.25">
      <c r="A1053">
        <v>81</v>
      </c>
      <c r="B1053" t="s">
        <v>10391</v>
      </c>
      <c r="C1053">
        <v>81300</v>
      </c>
      <c r="D1053" t="s">
        <v>10394</v>
      </c>
    </row>
    <row r="1054" spans="1:4" x14ac:dyDescent="0.25">
      <c r="A1054">
        <v>81</v>
      </c>
      <c r="B1054" t="s">
        <v>10391</v>
      </c>
      <c r="C1054">
        <v>81591</v>
      </c>
      <c r="D1054" t="s">
        <v>10395</v>
      </c>
    </row>
    <row r="1055" spans="1:4" x14ac:dyDescent="0.25">
      <c r="A1055">
        <v>81</v>
      </c>
      <c r="B1055" t="s">
        <v>10391</v>
      </c>
      <c r="C1055">
        <v>81736</v>
      </c>
      <c r="D1055" t="s">
        <v>10396</v>
      </c>
    </row>
    <row r="1056" spans="1:4" x14ac:dyDescent="0.25">
      <c r="A1056">
        <v>81</v>
      </c>
      <c r="B1056" t="s">
        <v>10391</v>
      </c>
      <c r="C1056">
        <v>81794</v>
      </c>
      <c r="D1056" t="s">
        <v>10397</v>
      </c>
    </row>
    <row r="1057" spans="1:4" x14ac:dyDescent="0.25">
      <c r="A1057">
        <v>85</v>
      </c>
      <c r="B1057" t="s">
        <v>10398</v>
      </c>
      <c r="C1057">
        <v>85001</v>
      </c>
      <c r="D1057" t="s">
        <v>10399</v>
      </c>
    </row>
    <row r="1058" spans="1:4" x14ac:dyDescent="0.25">
      <c r="A1058">
        <v>85</v>
      </c>
      <c r="B1058" t="s">
        <v>10398</v>
      </c>
      <c r="C1058">
        <v>85010</v>
      </c>
      <c r="D1058" t="s">
        <v>10400</v>
      </c>
    </row>
    <row r="1059" spans="1:4" x14ac:dyDescent="0.25">
      <c r="A1059">
        <v>85</v>
      </c>
      <c r="B1059" t="s">
        <v>10398</v>
      </c>
      <c r="C1059">
        <v>85015</v>
      </c>
      <c r="D1059" t="s">
        <v>10401</v>
      </c>
    </row>
    <row r="1060" spans="1:4" x14ac:dyDescent="0.25">
      <c r="A1060">
        <v>85</v>
      </c>
      <c r="B1060" t="s">
        <v>10398</v>
      </c>
      <c r="C1060">
        <v>85125</v>
      </c>
      <c r="D1060" t="s">
        <v>10402</v>
      </c>
    </row>
    <row r="1061" spans="1:4" x14ac:dyDescent="0.25">
      <c r="A1061">
        <v>85</v>
      </c>
      <c r="B1061" t="s">
        <v>10398</v>
      </c>
      <c r="C1061">
        <v>85136</v>
      </c>
      <c r="D1061" t="s">
        <v>10403</v>
      </c>
    </row>
    <row r="1062" spans="1:4" x14ac:dyDescent="0.25">
      <c r="A1062">
        <v>85</v>
      </c>
      <c r="B1062" t="s">
        <v>10398</v>
      </c>
      <c r="C1062">
        <v>85139</v>
      </c>
      <c r="D1062" t="s">
        <v>10404</v>
      </c>
    </row>
    <row r="1063" spans="1:4" x14ac:dyDescent="0.25">
      <c r="A1063">
        <v>85</v>
      </c>
      <c r="B1063" t="s">
        <v>10398</v>
      </c>
      <c r="C1063">
        <v>85162</v>
      </c>
      <c r="D1063" t="s">
        <v>10405</v>
      </c>
    </row>
    <row r="1064" spans="1:4" x14ac:dyDescent="0.25">
      <c r="A1064">
        <v>85</v>
      </c>
      <c r="B1064" t="s">
        <v>10398</v>
      </c>
      <c r="C1064">
        <v>85225</v>
      </c>
      <c r="D1064" t="s">
        <v>10406</v>
      </c>
    </row>
    <row r="1065" spans="1:4" x14ac:dyDescent="0.25">
      <c r="A1065">
        <v>85</v>
      </c>
      <c r="B1065" t="s">
        <v>10398</v>
      </c>
      <c r="C1065">
        <v>85230</v>
      </c>
      <c r="D1065" t="s">
        <v>10407</v>
      </c>
    </row>
    <row r="1066" spans="1:4" x14ac:dyDescent="0.25">
      <c r="A1066">
        <v>85</v>
      </c>
      <c r="B1066" t="s">
        <v>10398</v>
      </c>
      <c r="C1066">
        <v>85250</v>
      </c>
      <c r="D1066" t="s">
        <v>10408</v>
      </c>
    </row>
    <row r="1067" spans="1:4" x14ac:dyDescent="0.25">
      <c r="A1067">
        <v>85</v>
      </c>
      <c r="B1067" t="s">
        <v>10398</v>
      </c>
      <c r="C1067">
        <v>85263</v>
      </c>
      <c r="D1067" t="s">
        <v>10409</v>
      </c>
    </row>
    <row r="1068" spans="1:4" x14ac:dyDescent="0.25">
      <c r="A1068">
        <v>85</v>
      </c>
      <c r="B1068" t="s">
        <v>10398</v>
      </c>
      <c r="C1068">
        <v>85279</v>
      </c>
      <c r="D1068" t="s">
        <v>10410</v>
      </c>
    </row>
    <row r="1069" spans="1:4" x14ac:dyDescent="0.25">
      <c r="A1069">
        <v>85</v>
      </c>
      <c r="B1069" t="s">
        <v>10398</v>
      </c>
      <c r="C1069">
        <v>85300</v>
      </c>
      <c r="D1069" t="s">
        <v>9514</v>
      </c>
    </row>
    <row r="1070" spans="1:4" x14ac:dyDescent="0.25">
      <c r="A1070">
        <v>85</v>
      </c>
      <c r="B1070" t="s">
        <v>10398</v>
      </c>
      <c r="C1070">
        <v>85315</v>
      </c>
      <c r="D1070" t="s">
        <v>10411</v>
      </c>
    </row>
    <row r="1071" spans="1:4" x14ac:dyDescent="0.25">
      <c r="A1071">
        <v>85</v>
      </c>
      <c r="B1071" t="s">
        <v>10398</v>
      </c>
      <c r="C1071">
        <v>85325</v>
      </c>
      <c r="D1071" t="s">
        <v>10412</v>
      </c>
    </row>
    <row r="1072" spans="1:4" x14ac:dyDescent="0.25">
      <c r="A1072">
        <v>85</v>
      </c>
      <c r="B1072" t="s">
        <v>10398</v>
      </c>
      <c r="C1072">
        <v>85400</v>
      </c>
      <c r="D1072" t="s">
        <v>10413</v>
      </c>
    </row>
    <row r="1073" spans="1:4" x14ac:dyDescent="0.25">
      <c r="A1073">
        <v>85</v>
      </c>
      <c r="B1073" t="s">
        <v>10398</v>
      </c>
      <c r="C1073">
        <v>85410</v>
      </c>
      <c r="D1073" t="s">
        <v>10414</v>
      </c>
    </row>
    <row r="1074" spans="1:4" x14ac:dyDescent="0.25">
      <c r="A1074">
        <v>85</v>
      </c>
      <c r="B1074" t="s">
        <v>10398</v>
      </c>
      <c r="C1074">
        <v>85430</v>
      </c>
      <c r="D1074" t="s">
        <v>10415</v>
      </c>
    </row>
    <row r="1075" spans="1:4" x14ac:dyDescent="0.25">
      <c r="A1075">
        <v>85</v>
      </c>
      <c r="B1075" t="s">
        <v>10398</v>
      </c>
      <c r="C1075">
        <v>85440</v>
      </c>
      <c r="D1075" t="s">
        <v>9619</v>
      </c>
    </row>
    <row r="1076" spans="1:4" x14ac:dyDescent="0.25">
      <c r="A1076">
        <v>86</v>
      </c>
      <c r="B1076" t="s">
        <v>10416</v>
      </c>
      <c r="C1076">
        <v>86001</v>
      </c>
      <c r="D1076" t="s">
        <v>10417</v>
      </c>
    </row>
    <row r="1077" spans="1:4" x14ac:dyDescent="0.25">
      <c r="A1077">
        <v>86</v>
      </c>
      <c r="B1077" t="s">
        <v>10416</v>
      </c>
      <c r="C1077">
        <v>86219</v>
      </c>
      <c r="D1077" t="s">
        <v>10112</v>
      </c>
    </row>
    <row r="1078" spans="1:4" x14ac:dyDescent="0.25">
      <c r="A1078">
        <v>86</v>
      </c>
      <c r="B1078" t="s">
        <v>10416</v>
      </c>
      <c r="C1078">
        <v>86320</v>
      </c>
      <c r="D1078" t="s">
        <v>10418</v>
      </c>
    </row>
    <row r="1079" spans="1:4" x14ac:dyDescent="0.25">
      <c r="A1079">
        <v>86</v>
      </c>
      <c r="B1079" t="s">
        <v>10416</v>
      </c>
      <c r="C1079">
        <v>86568</v>
      </c>
      <c r="D1079" t="s">
        <v>10419</v>
      </c>
    </row>
    <row r="1080" spans="1:4" x14ac:dyDescent="0.25">
      <c r="A1080">
        <v>86</v>
      </c>
      <c r="B1080" t="s">
        <v>10416</v>
      </c>
      <c r="C1080">
        <v>86569</v>
      </c>
      <c r="D1080" t="s">
        <v>10420</v>
      </c>
    </row>
    <row r="1081" spans="1:4" x14ac:dyDescent="0.25">
      <c r="A1081">
        <v>86</v>
      </c>
      <c r="B1081" t="s">
        <v>10416</v>
      </c>
      <c r="C1081">
        <v>86571</v>
      </c>
      <c r="D1081" t="s">
        <v>10421</v>
      </c>
    </row>
    <row r="1082" spans="1:4" x14ac:dyDescent="0.25">
      <c r="A1082">
        <v>86</v>
      </c>
      <c r="B1082" t="s">
        <v>10416</v>
      </c>
      <c r="C1082">
        <v>86573</v>
      </c>
      <c r="D1082" t="s">
        <v>10422</v>
      </c>
    </row>
    <row r="1083" spans="1:4" x14ac:dyDescent="0.25">
      <c r="A1083">
        <v>86</v>
      </c>
      <c r="B1083" t="s">
        <v>10416</v>
      </c>
      <c r="C1083">
        <v>86749</v>
      </c>
      <c r="D1083" t="s">
        <v>10423</v>
      </c>
    </row>
    <row r="1084" spans="1:4" x14ac:dyDescent="0.25">
      <c r="A1084">
        <v>86</v>
      </c>
      <c r="B1084" t="s">
        <v>10416</v>
      </c>
      <c r="C1084">
        <v>86755</v>
      </c>
      <c r="D1084" t="s">
        <v>9518</v>
      </c>
    </row>
    <row r="1085" spans="1:4" x14ac:dyDescent="0.25">
      <c r="A1085">
        <v>86</v>
      </c>
      <c r="B1085" t="s">
        <v>10416</v>
      </c>
      <c r="C1085">
        <v>86757</v>
      </c>
      <c r="D1085" t="s">
        <v>10280</v>
      </c>
    </row>
    <row r="1086" spans="1:4" x14ac:dyDescent="0.25">
      <c r="A1086">
        <v>86</v>
      </c>
      <c r="B1086" t="s">
        <v>10416</v>
      </c>
      <c r="C1086">
        <v>86760</v>
      </c>
      <c r="D1086" t="s">
        <v>2580</v>
      </c>
    </row>
    <row r="1087" spans="1:4" x14ac:dyDescent="0.25">
      <c r="A1087">
        <v>86</v>
      </c>
      <c r="B1087" t="s">
        <v>10416</v>
      </c>
      <c r="C1087">
        <v>86865</v>
      </c>
      <c r="D1087" t="s">
        <v>10424</v>
      </c>
    </row>
    <row r="1088" spans="1:4" x14ac:dyDescent="0.25">
      <c r="A1088">
        <v>86</v>
      </c>
      <c r="B1088" t="s">
        <v>10416</v>
      </c>
      <c r="C1088">
        <v>86885</v>
      </c>
      <c r="D1088" t="s">
        <v>10425</v>
      </c>
    </row>
    <row r="1089" spans="1:4" x14ac:dyDescent="0.25">
      <c r="A1089">
        <v>88</v>
      </c>
      <c r="B1089" t="s">
        <v>10426</v>
      </c>
      <c r="C1089">
        <v>88001</v>
      </c>
      <c r="D1089" t="s">
        <v>10275</v>
      </c>
    </row>
    <row r="1090" spans="1:4" x14ac:dyDescent="0.25">
      <c r="A1090">
        <v>88</v>
      </c>
      <c r="B1090" t="s">
        <v>10426</v>
      </c>
      <c r="C1090">
        <v>88564</v>
      </c>
      <c r="D1090" t="s">
        <v>10143</v>
      </c>
    </row>
    <row r="1091" spans="1:4" x14ac:dyDescent="0.25">
      <c r="A1091">
        <v>91</v>
      </c>
      <c r="B1091" t="s">
        <v>10427</v>
      </c>
      <c r="C1091">
        <v>91001</v>
      </c>
      <c r="D1091" t="s">
        <v>10428</v>
      </c>
    </row>
    <row r="1092" spans="1:4" x14ac:dyDescent="0.25">
      <c r="A1092">
        <v>91</v>
      </c>
      <c r="B1092" t="s">
        <v>10427</v>
      </c>
      <c r="C1092">
        <v>91263</v>
      </c>
      <c r="D1092" t="s">
        <v>10429</v>
      </c>
    </row>
    <row r="1093" spans="1:4" x14ac:dyDescent="0.25">
      <c r="A1093">
        <v>91</v>
      </c>
      <c r="B1093" t="s">
        <v>10427</v>
      </c>
      <c r="C1093">
        <v>91405</v>
      </c>
      <c r="D1093" t="s">
        <v>10430</v>
      </c>
    </row>
    <row r="1094" spans="1:4" x14ac:dyDescent="0.25">
      <c r="A1094">
        <v>91</v>
      </c>
      <c r="B1094" t="s">
        <v>10427</v>
      </c>
      <c r="C1094">
        <v>91407</v>
      </c>
      <c r="D1094" t="s">
        <v>10431</v>
      </c>
    </row>
    <row r="1095" spans="1:4" x14ac:dyDescent="0.25">
      <c r="A1095">
        <v>91</v>
      </c>
      <c r="B1095" t="s">
        <v>10427</v>
      </c>
      <c r="C1095">
        <v>91430</v>
      </c>
      <c r="D1095" t="s">
        <v>9665</v>
      </c>
    </row>
    <row r="1096" spans="1:4" x14ac:dyDescent="0.25">
      <c r="A1096">
        <v>91</v>
      </c>
      <c r="B1096" t="s">
        <v>10427</v>
      </c>
      <c r="C1096">
        <v>91460</v>
      </c>
      <c r="D1096" t="s">
        <v>10432</v>
      </c>
    </row>
    <row r="1097" spans="1:4" x14ac:dyDescent="0.25">
      <c r="A1097">
        <v>91</v>
      </c>
      <c r="B1097" t="s">
        <v>10427</v>
      </c>
      <c r="C1097">
        <v>91530</v>
      </c>
      <c r="D1097" t="s">
        <v>10433</v>
      </c>
    </row>
    <row r="1098" spans="1:4" x14ac:dyDescent="0.25">
      <c r="A1098">
        <v>91</v>
      </c>
      <c r="B1098" t="s">
        <v>10427</v>
      </c>
      <c r="C1098">
        <v>91536</v>
      </c>
      <c r="D1098" t="s">
        <v>10434</v>
      </c>
    </row>
    <row r="1099" spans="1:4" x14ac:dyDescent="0.25">
      <c r="A1099">
        <v>91</v>
      </c>
      <c r="B1099" t="s">
        <v>10427</v>
      </c>
      <c r="C1099">
        <v>91540</v>
      </c>
      <c r="D1099" t="s">
        <v>10435</v>
      </c>
    </row>
    <row r="1100" spans="1:4" x14ac:dyDescent="0.25">
      <c r="A1100">
        <v>91</v>
      </c>
      <c r="B1100" t="s">
        <v>10427</v>
      </c>
      <c r="C1100">
        <v>91669</v>
      </c>
      <c r="D1100" t="s">
        <v>10186</v>
      </c>
    </row>
    <row r="1101" spans="1:4" x14ac:dyDescent="0.25">
      <c r="A1101">
        <v>91</v>
      </c>
      <c r="B1101" t="s">
        <v>10427</v>
      </c>
      <c r="C1101">
        <v>91798</v>
      </c>
      <c r="D1101" t="s">
        <v>10436</v>
      </c>
    </row>
    <row r="1102" spans="1:4" x14ac:dyDescent="0.25">
      <c r="A1102">
        <v>94</v>
      </c>
      <c r="B1102" t="s">
        <v>10437</v>
      </c>
      <c r="C1102">
        <v>94001</v>
      </c>
      <c r="D1102" t="s">
        <v>10438</v>
      </c>
    </row>
    <row r="1103" spans="1:4" x14ac:dyDescent="0.25">
      <c r="A1103">
        <v>94</v>
      </c>
      <c r="B1103" t="s">
        <v>10437</v>
      </c>
      <c r="C1103">
        <v>94343</v>
      </c>
      <c r="D1103" t="s">
        <v>10439</v>
      </c>
    </row>
    <row r="1104" spans="1:4" x14ac:dyDescent="0.25">
      <c r="A1104">
        <v>94</v>
      </c>
      <c r="B1104" t="s">
        <v>10437</v>
      </c>
      <c r="C1104">
        <v>94883</v>
      </c>
      <c r="D1104" t="s">
        <v>10440</v>
      </c>
    </row>
    <row r="1105" spans="1:4" x14ac:dyDescent="0.25">
      <c r="A1105">
        <v>94</v>
      </c>
      <c r="B1105" t="s">
        <v>10437</v>
      </c>
      <c r="C1105">
        <v>94884</v>
      </c>
      <c r="D1105" t="s">
        <v>9566</v>
      </c>
    </row>
    <row r="1106" spans="1:4" x14ac:dyDescent="0.25">
      <c r="A1106">
        <v>94</v>
      </c>
      <c r="B1106" t="s">
        <v>10437</v>
      </c>
      <c r="C1106">
        <v>94885</v>
      </c>
      <c r="D1106" t="s">
        <v>10441</v>
      </c>
    </row>
    <row r="1107" spans="1:4" x14ac:dyDescent="0.25">
      <c r="A1107">
        <v>94</v>
      </c>
      <c r="B1107" t="s">
        <v>10437</v>
      </c>
      <c r="C1107">
        <v>94886</v>
      </c>
      <c r="D1107" t="s">
        <v>10442</v>
      </c>
    </row>
    <row r="1108" spans="1:4" x14ac:dyDescent="0.25">
      <c r="A1108">
        <v>94</v>
      </c>
      <c r="B1108" t="s">
        <v>10437</v>
      </c>
      <c r="C1108">
        <v>94887</v>
      </c>
      <c r="D1108" t="s">
        <v>10443</v>
      </c>
    </row>
    <row r="1109" spans="1:4" x14ac:dyDescent="0.25">
      <c r="A1109">
        <v>94</v>
      </c>
      <c r="B1109" t="s">
        <v>10437</v>
      </c>
      <c r="C1109">
        <v>94888</v>
      </c>
      <c r="D1109" t="s">
        <v>10444</v>
      </c>
    </row>
    <row r="1110" spans="1:4" x14ac:dyDescent="0.25">
      <c r="A1110">
        <v>95</v>
      </c>
      <c r="B1110" t="s">
        <v>10445</v>
      </c>
      <c r="C1110">
        <v>95001</v>
      </c>
      <c r="D1110" t="s">
        <v>10446</v>
      </c>
    </row>
    <row r="1111" spans="1:4" x14ac:dyDescent="0.25">
      <c r="A1111">
        <v>95</v>
      </c>
      <c r="B1111" t="s">
        <v>10445</v>
      </c>
      <c r="C1111">
        <v>95015</v>
      </c>
      <c r="D1111" t="s">
        <v>9584</v>
      </c>
    </row>
    <row r="1112" spans="1:4" x14ac:dyDescent="0.25">
      <c r="A1112">
        <v>95</v>
      </c>
      <c r="B1112" t="s">
        <v>10445</v>
      </c>
      <c r="C1112">
        <v>95025</v>
      </c>
      <c r="D1112" t="s">
        <v>10447</v>
      </c>
    </row>
    <row r="1113" spans="1:4" x14ac:dyDescent="0.25">
      <c r="A1113">
        <v>95</v>
      </c>
      <c r="B1113" t="s">
        <v>10445</v>
      </c>
      <c r="C1113">
        <v>95200</v>
      </c>
      <c r="D1113" t="s">
        <v>9670</v>
      </c>
    </row>
    <row r="1114" spans="1:4" x14ac:dyDescent="0.25">
      <c r="A1114">
        <v>97</v>
      </c>
      <c r="B1114" t="s">
        <v>10448</v>
      </c>
      <c r="C1114">
        <v>97001</v>
      </c>
      <c r="D1114" t="s">
        <v>10449</v>
      </c>
    </row>
    <row r="1115" spans="1:4" x14ac:dyDescent="0.25">
      <c r="A1115">
        <v>97</v>
      </c>
      <c r="B1115" t="s">
        <v>10448</v>
      </c>
      <c r="C1115">
        <v>97161</v>
      </c>
      <c r="D1115" t="s">
        <v>10450</v>
      </c>
    </row>
    <row r="1116" spans="1:4" x14ac:dyDescent="0.25">
      <c r="A1116">
        <v>97</v>
      </c>
      <c r="B1116" t="s">
        <v>10448</v>
      </c>
      <c r="C1116">
        <v>97511</v>
      </c>
      <c r="D1116" t="s">
        <v>10451</v>
      </c>
    </row>
    <row r="1117" spans="1:4" x14ac:dyDescent="0.25">
      <c r="A1117">
        <v>97</v>
      </c>
      <c r="B1117" t="s">
        <v>10448</v>
      </c>
      <c r="C1117">
        <v>97666</v>
      </c>
      <c r="D1117" t="s">
        <v>10452</v>
      </c>
    </row>
    <row r="1118" spans="1:4" x14ac:dyDescent="0.25">
      <c r="A1118">
        <v>97</v>
      </c>
      <c r="B1118" t="s">
        <v>10448</v>
      </c>
      <c r="C1118">
        <v>97777</v>
      </c>
      <c r="D1118" t="s">
        <v>10453</v>
      </c>
    </row>
    <row r="1119" spans="1:4" x14ac:dyDescent="0.25">
      <c r="A1119">
        <v>97</v>
      </c>
      <c r="B1119" t="s">
        <v>10448</v>
      </c>
      <c r="C1119">
        <v>97889</v>
      </c>
      <c r="D1119" t="s">
        <v>10454</v>
      </c>
    </row>
    <row r="1120" spans="1:4" x14ac:dyDescent="0.25">
      <c r="A1120">
        <v>99</v>
      </c>
      <c r="B1120" t="s">
        <v>10455</v>
      </c>
      <c r="C1120">
        <v>99001</v>
      </c>
      <c r="D1120" t="s">
        <v>10456</v>
      </c>
    </row>
    <row r="1121" spans="1:4" x14ac:dyDescent="0.25">
      <c r="A1121">
        <v>99</v>
      </c>
      <c r="B1121" t="s">
        <v>10455</v>
      </c>
      <c r="C1121">
        <v>99524</v>
      </c>
      <c r="D1121" t="s">
        <v>10457</v>
      </c>
    </row>
    <row r="1122" spans="1:4" x14ac:dyDescent="0.25">
      <c r="A1122">
        <v>99</v>
      </c>
      <c r="B1122" t="s">
        <v>10455</v>
      </c>
      <c r="C1122">
        <v>99624</v>
      </c>
      <c r="D1122" t="s">
        <v>10458</v>
      </c>
    </row>
    <row r="1123" spans="1:4" x14ac:dyDescent="0.25">
      <c r="A1123">
        <v>99</v>
      </c>
      <c r="B1123" t="s">
        <v>10455</v>
      </c>
      <c r="C1123">
        <v>99773</v>
      </c>
      <c r="D1123" t="s">
        <v>10459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99" t="s">
        <v>356</v>
      </c>
      <c r="B1"/>
      <c r="AN1" s="189" t="s">
        <v>7718</v>
      </c>
      <c r="AO1" s="200" t="s">
        <v>7719</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99"/>
      <c r="B2"/>
      <c r="C2" s="402"/>
      <c r="D2" s="401"/>
      <c r="E2" s="401"/>
      <c r="F2" s="401"/>
      <c r="G2" s="401" t="s">
        <v>1530</v>
      </c>
      <c r="H2" s="401"/>
      <c r="K2" s="400"/>
      <c r="L2" s="400"/>
      <c r="M2" s="400"/>
      <c r="N2" s="400"/>
      <c r="O2" s="400" t="s">
        <v>1529</v>
      </c>
      <c r="P2" s="400"/>
      <c r="AJ2" s="433"/>
      <c r="AK2" s="434" t="s">
        <v>1877</v>
      </c>
      <c r="AL2" s="435"/>
      <c r="AN2" s="432">
        <v>44197</v>
      </c>
      <c r="AO2" s="703">
        <v>540000</v>
      </c>
      <c r="AQ2" s="126"/>
      <c r="AR2" s="1205" t="s">
        <v>1701</v>
      </c>
      <c r="AS2" s="1206"/>
      <c r="AT2" s="1206"/>
      <c r="AU2" s="1206"/>
      <c r="AV2" s="1206"/>
      <c r="AW2" s="1206"/>
      <c r="AX2" s="1206"/>
      <c r="AY2" s="1206"/>
      <c r="AZ2" s="1206"/>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5140</v>
      </c>
      <c r="AX3" s="705" t="s">
        <v>7721</v>
      </c>
      <c r="AY3" s="726" t="s">
        <v>7820</v>
      </c>
      <c r="AZ3" s="726" t="s">
        <v>7821</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5909</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8136</v>
      </c>
      <c r="Y7" s="601" t="s">
        <v>1436</v>
      </c>
      <c r="Z7" s="602" t="s">
        <v>8252</v>
      </c>
      <c r="AA7" s="603" t="s">
        <v>8253</v>
      </c>
      <c r="AB7" s="603" t="s">
        <v>8254</v>
      </c>
      <c r="AC7" s="603" t="s">
        <v>7862</v>
      </c>
      <c r="AD7" s="603" t="s">
        <v>67</v>
      </c>
      <c r="AE7" s="604" t="s">
        <v>8255</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5416</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5415</v>
      </c>
      <c r="BR8" s="319">
        <f>SUM(BF:BF)</f>
        <v>0</v>
      </c>
      <c r="BS8" s="374"/>
      <c r="BT8" s="374"/>
      <c r="BU8" s="375"/>
      <c r="BW8" s="375"/>
      <c r="CR8" s="126"/>
    </row>
    <row r="9" spans="1:113" ht="18.75" x14ac:dyDescent="0.3">
      <c r="A9" s="773"/>
      <c r="B9"/>
      <c r="C9" s="410">
        <v>46113</v>
      </c>
      <c r="D9" s="319">
        <f t="shared" si="1"/>
        <v>3490000</v>
      </c>
      <c r="E9" s="404">
        <v>46234</v>
      </c>
      <c r="F9" s="405">
        <v>10000</v>
      </c>
      <c r="G9" s="407" t="s">
        <v>5439</v>
      </c>
      <c r="H9" s="405" t="s">
        <v>5723</v>
      </c>
      <c r="M9" s="211"/>
      <c r="N9" s="212">
        <v>2825000</v>
      </c>
      <c r="O9" s="213"/>
      <c r="P9" s="214" t="s">
        <v>8862</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5414</v>
      </c>
      <c r="BR9" s="319" t="e">
        <f>SUM(BQ:BQ)</f>
        <v>#REF!</v>
      </c>
      <c r="BS9" s="374"/>
      <c r="BT9" s="374"/>
      <c r="BU9" s="375"/>
      <c r="BW9" s="375"/>
    </row>
    <row r="10" spans="1:113" x14ac:dyDescent="0.25">
      <c r="A10" s="144"/>
      <c r="B10"/>
      <c r="C10" s="410">
        <v>46082</v>
      </c>
      <c r="D10" s="319">
        <f t="shared" si="1"/>
        <v>4030000</v>
      </c>
      <c r="E10" s="404">
        <v>46234</v>
      </c>
      <c r="F10" s="405">
        <v>2000</v>
      </c>
      <c r="G10" s="407" t="s">
        <v>5439</v>
      </c>
      <c r="H10" s="405" t="s">
        <v>8244</v>
      </c>
      <c r="M10" s="211"/>
      <c r="N10" s="212">
        <v>3151000</v>
      </c>
      <c r="O10" s="213"/>
      <c r="P10" s="214" t="s">
        <v>8603</v>
      </c>
      <c r="AJ10" s="438">
        <v>46226</v>
      </c>
      <c r="AK10" s="439">
        <v>12490000</v>
      </c>
      <c r="AL10" s="439">
        <v>-12490000</v>
      </c>
      <c r="AN10" s="432">
        <v>44440</v>
      </c>
      <c r="AO10" s="703">
        <v>570000</v>
      </c>
      <c r="AQ10" s="126">
        <v>44013</v>
      </c>
      <c r="AR10" s="247" t="s">
        <v>7720</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9244</v>
      </c>
      <c r="M11" s="211"/>
      <c r="N11" s="212">
        <v>5387000</v>
      </c>
      <c r="O11" s="213"/>
      <c r="P11" s="214" t="s">
        <v>8291</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8136</v>
      </c>
      <c r="Y12" s="838" t="s">
        <v>8259</v>
      </c>
      <c r="Z12" s="838" t="s">
        <v>8252</v>
      </c>
      <c r="AA12" s="839" t="s">
        <v>8253</v>
      </c>
      <c r="AB12" s="839" t="s">
        <v>8254</v>
      </c>
      <c r="AC12" s="839" t="s">
        <v>7862</v>
      </c>
      <c r="AD12" s="839" t="s">
        <v>67</v>
      </c>
      <c r="AE12" s="840" t="s">
        <v>8255</v>
      </c>
      <c r="AF12" s="841" t="s">
        <v>8258</v>
      </c>
      <c r="AG12" s="841" t="s">
        <v>8256</v>
      </c>
      <c r="AH12" s="842" t="s">
        <v>7052</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6472</v>
      </c>
      <c r="BR12" s="374"/>
      <c r="BS12" s="374"/>
      <c r="BT12" s="374"/>
      <c r="BU12" s="375"/>
      <c r="BW12" s="375"/>
    </row>
    <row r="13" spans="1:113" ht="15.75" x14ac:dyDescent="0.25">
      <c r="A13" s="144"/>
      <c r="B13"/>
      <c r="C13" s="410">
        <v>45992</v>
      </c>
      <c r="D13" s="319">
        <f t="shared" si="1"/>
        <v>4201000</v>
      </c>
      <c r="E13" s="404">
        <v>46233</v>
      </c>
      <c r="F13" s="405">
        <v>30000</v>
      </c>
      <c r="G13" s="407"/>
      <c r="H13" s="405" t="s">
        <v>9239</v>
      </c>
      <c r="M13" s="211">
        <v>46022</v>
      </c>
      <c r="N13" s="212">
        <v>4627000</v>
      </c>
      <c r="O13" s="213"/>
      <c r="P13" s="214" t="s">
        <v>8604</v>
      </c>
      <c r="T13" s="671">
        <v>46175</v>
      </c>
      <c r="U13" s="558" t="s">
        <v>3755</v>
      </c>
      <c r="V13" s="557" t="s">
        <v>8894</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6471</v>
      </c>
      <c r="BR13" s="465" t="s">
        <v>6470</v>
      </c>
      <c r="BS13" s="374"/>
      <c r="BT13" s="374"/>
      <c r="BU13" s="375"/>
      <c r="BW13" s="375"/>
      <c r="CZ13" s="203"/>
    </row>
    <row r="14" spans="1:113" x14ac:dyDescent="0.25">
      <c r="A14" s="791"/>
      <c r="B14"/>
      <c r="C14" s="410">
        <v>45962</v>
      </c>
      <c r="D14" s="319">
        <f t="shared" si="1"/>
        <v>3502000</v>
      </c>
      <c r="E14" s="404">
        <v>46232</v>
      </c>
      <c r="F14" s="405">
        <v>2000</v>
      </c>
      <c r="G14" s="407" t="s">
        <v>5439</v>
      </c>
      <c r="H14" s="405" t="s">
        <v>7650</v>
      </c>
      <c r="M14" s="211">
        <v>45991</v>
      </c>
      <c r="N14" s="212">
        <v>3538000</v>
      </c>
      <c r="O14" s="213"/>
      <c r="P14" s="214" t="s">
        <v>8605</v>
      </c>
      <c r="T14" s="671">
        <v>46175</v>
      </c>
      <c r="U14" s="558" t="s">
        <v>1697</v>
      </c>
      <c r="V14" s="557" t="s">
        <v>7585</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9235</v>
      </c>
      <c r="M15" s="211">
        <v>45961</v>
      </c>
      <c r="N15" s="212">
        <v>3510000</v>
      </c>
      <c r="O15" s="213"/>
      <c r="P15" s="214" t="s">
        <v>2012</v>
      </c>
      <c r="T15" s="671">
        <v>46175</v>
      </c>
      <c r="U15" s="558" t="s">
        <v>4859</v>
      </c>
      <c r="V15" s="557" t="s">
        <v>8924</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9228</v>
      </c>
      <c r="M16" s="211">
        <v>45961</v>
      </c>
      <c r="N16" s="212">
        <v>381000</v>
      </c>
      <c r="O16" s="213"/>
      <c r="P16" s="214" t="s">
        <v>2011</v>
      </c>
      <c r="T16" s="671">
        <v>46175</v>
      </c>
      <c r="U16" s="558" t="s">
        <v>2420</v>
      </c>
      <c r="V16" s="557" t="s">
        <v>6537</v>
      </c>
      <c r="W16" s="558" t="s">
        <v>4848</v>
      </c>
      <c r="X16" s="558" t="s">
        <v>214</v>
      </c>
      <c r="Y16" s="673">
        <v>462000</v>
      </c>
      <c r="Z16" s="569">
        <v>5000</v>
      </c>
      <c r="AA16" s="569">
        <v>208000</v>
      </c>
      <c r="AB16" s="569">
        <v>126000</v>
      </c>
      <c r="AC16" s="569"/>
      <c r="AD16" s="569"/>
      <c r="AE16" s="569">
        <v>80000</v>
      </c>
      <c r="AF16" s="569">
        <v>43000</v>
      </c>
      <c r="AG16" s="569">
        <v>0</v>
      </c>
      <c r="AH16" s="558" t="s">
        <v>9052</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9229</v>
      </c>
      <c r="M17" s="211">
        <v>45930</v>
      </c>
      <c r="N17" s="212">
        <v>2455000</v>
      </c>
      <c r="O17" s="213"/>
      <c r="P17" s="214" t="s">
        <v>2012</v>
      </c>
      <c r="T17" s="671">
        <v>46175</v>
      </c>
      <c r="U17" s="558" t="s">
        <v>6512</v>
      </c>
      <c r="V17" s="557" t="s">
        <v>8938</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204" t="s">
        <v>5416</v>
      </c>
      <c r="BV17" s="1204"/>
      <c r="BW17" s="1204"/>
      <c r="BX17" s="1204"/>
      <c r="BY17" s="1204"/>
      <c r="BZ17" s="374"/>
      <c r="CA17" s="1204" t="s">
        <v>5415</v>
      </c>
      <c r="CB17" s="1204"/>
      <c r="CC17" s="1204"/>
      <c r="CD17" s="1204"/>
      <c r="CE17" s="1204"/>
      <c r="CF17" s="375"/>
      <c r="CG17" s="1204" t="s">
        <v>5414</v>
      </c>
      <c r="CH17" s="1204"/>
      <c r="CI17" s="1204"/>
      <c r="CJ17" s="1204"/>
      <c r="CK17" s="1204"/>
      <c r="CL17" s="375"/>
      <c r="CM17" s="1201" t="s">
        <v>3268</v>
      </c>
      <c r="CN17" s="1201"/>
      <c r="CO17" s="1201"/>
      <c r="CP17" s="1201"/>
      <c r="CQ17" s="1201"/>
      <c r="CS17" s="1203" t="s">
        <v>6200</v>
      </c>
      <c r="CT17" s="1203"/>
      <c r="CU17" s="1203"/>
      <c r="CV17" s="1203"/>
      <c r="CW17" s="1203"/>
      <c r="CY17" s="1202" t="s">
        <v>4246</v>
      </c>
      <c r="CZ17" s="1202"/>
      <c r="DA17" s="1202"/>
      <c r="DB17" s="1202"/>
      <c r="DC17" s="1202"/>
      <c r="DE17" s="1202" t="s">
        <v>4246</v>
      </c>
      <c r="DF17" s="1202"/>
      <c r="DG17" s="1202"/>
      <c r="DH17" s="1202"/>
      <c r="DI17" s="1202"/>
      <c r="DQ17" s="203"/>
    </row>
    <row r="18" spans="1:122" ht="15.75" x14ac:dyDescent="0.25">
      <c r="A18" s="299"/>
      <c r="B18"/>
      <c r="C18" s="410">
        <v>45839</v>
      </c>
      <c r="D18" s="319">
        <f t="shared" si="1"/>
        <v>3698000</v>
      </c>
      <c r="E18" s="404">
        <v>46230</v>
      </c>
      <c r="F18" s="405">
        <v>10000</v>
      </c>
      <c r="G18" s="407" t="s">
        <v>5439</v>
      </c>
      <c r="H18" s="405" t="s">
        <v>5723</v>
      </c>
      <c r="M18" s="211">
        <v>45900</v>
      </c>
      <c r="N18" s="212">
        <v>4420000</v>
      </c>
      <c r="O18" s="213"/>
      <c r="P18" s="214" t="s">
        <v>2011</v>
      </c>
      <c r="T18" s="671">
        <v>46175</v>
      </c>
      <c r="U18" s="558" t="s">
        <v>6512</v>
      </c>
      <c r="V18" s="557" t="s">
        <v>3630</v>
      </c>
      <c r="W18" s="558" t="s">
        <v>4425</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6335</v>
      </c>
      <c r="BW18" s="374"/>
      <c r="BX18" s="470" t="s">
        <v>124</v>
      </c>
      <c r="BY18" s="470" t="s">
        <v>3757</v>
      </c>
      <c r="BZ18" s="374"/>
      <c r="CA18" s="294" t="s">
        <v>124</v>
      </c>
      <c r="CB18" s="294" t="s">
        <v>6335</v>
      </c>
      <c r="CC18" s="374"/>
      <c r="CD18" s="449" t="s">
        <v>124</v>
      </c>
      <c r="CE18" s="449" t="s">
        <v>3757</v>
      </c>
      <c r="CF18" s="375"/>
      <c r="CG18" s="451" t="s">
        <v>124</v>
      </c>
      <c r="CH18" s="452" t="s">
        <v>6335</v>
      </c>
      <c r="CI18" s="374"/>
      <c r="CJ18" s="448" t="s">
        <v>124</v>
      </c>
      <c r="CK18" s="449" t="s">
        <v>3757</v>
      </c>
      <c r="CL18" s="375"/>
      <c r="CM18" s="294" t="s">
        <v>124</v>
      </c>
      <c r="CN18" s="294" t="s">
        <v>6335</v>
      </c>
      <c r="CO18" s="374"/>
      <c r="CP18" s="322" t="s">
        <v>124</v>
      </c>
      <c r="CQ18" s="322" t="s">
        <v>3757</v>
      </c>
      <c r="CS18" s="294" t="s">
        <v>124</v>
      </c>
      <c r="CT18" s="294" t="s">
        <v>6335</v>
      </c>
      <c r="CU18" s="374"/>
      <c r="CV18" s="322" t="s">
        <v>124</v>
      </c>
      <c r="CW18" s="322" t="s">
        <v>3757</v>
      </c>
      <c r="CY18" s="294" t="s">
        <v>124</v>
      </c>
      <c r="CZ18" s="294" t="s">
        <v>6335</v>
      </c>
      <c r="DA18" s="374"/>
      <c r="DB18" s="322" t="s">
        <v>124</v>
      </c>
      <c r="DC18" s="322" t="s">
        <v>9170</v>
      </c>
      <c r="DE18" s="294" t="s">
        <v>3758</v>
      </c>
      <c r="DF18" s="294" t="s">
        <v>4246</v>
      </c>
      <c r="DG18" s="374"/>
      <c r="DH18" s="322" t="s">
        <v>3757</v>
      </c>
      <c r="DI18" s="322" t="s">
        <v>4246</v>
      </c>
      <c r="DQ18" s="203"/>
    </row>
    <row r="19" spans="1:122" ht="15.75" x14ac:dyDescent="0.25">
      <c r="A19" s="298"/>
      <c r="B19"/>
      <c r="C19" s="410">
        <v>45809</v>
      </c>
      <c r="D19" s="319">
        <f t="shared" si="1"/>
        <v>3573000</v>
      </c>
      <c r="E19" s="404">
        <v>46228</v>
      </c>
      <c r="F19" s="405">
        <v>66000</v>
      </c>
      <c r="G19" s="407" t="s">
        <v>3322</v>
      </c>
      <c r="H19" s="405" t="s">
        <v>9243</v>
      </c>
      <c r="M19" s="211">
        <v>45869</v>
      </c>
      <c r="N19" s="212">
        <v>2664000</v>
      </c>
      <c r="O19" s="213"/>
      <c r="P19" s="214" t="s">
        <v>2012</v>
      </c>
      <c r="T19" s="671">
        <v>46175</v>
      </c>
      <c r="U19" s="558" t="s">
        <v>6512</v>
      </c>
      <c r="V19" s="557" t="s">
        <v>8835</v>
      </c>
      <c r="W19" s="558" t="s">
        <v>4425</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6512</v>
      </c>
      <c r="V20" s="557" t="s">
        <v>8825</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5416</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6512</v>
      </c>
      <c r="V21" s="557" t="s">
        <v>8542</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5415</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6512</v>
      </c>
      <c r="V22" s="557" t="s">
        <v>8851</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5414</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9204</v>
      </c>
      <c r="M23" s="211">
        <v>45808</v>
      </c>
      <c r="N23" s="212">
        <v>3050000</v>
      </c>
      <c r="O23" s="213"/>
      <c r="P23" s="212" t="s">
        <v>2012</v>
      </c>
      <c r="T23" s="671">
        <v>46175</v>
      </c>
      <c r="U23" s="558" t="s">
        <v>8843</v>
      </c>
      <c r="V23" s="557" t="s">
        <v>8968</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4940</v>
      </c>
      <c r="M24" s="211">
        <v>45777</v>
      </c>
      <c r="N24" s="212">
        <v>140000</v>
      </c>
      <c r="O24" s="213"/>
      <c r="P24" s="212" t="s">
        <v>2011</v>
      </c>
      <c r="T24" s="671">
        <v>46175</v>
      </c>
      <c r="U24" s="558" t="s">
        <v>8843</v>
      </c>
      <c r="V24" s="557" t="s">
        <v>8969</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6200</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8843</v>
      </c>
      <c r="V25" s="557" t="s">
        <v>8842</v>
      </c>
      <c r="W25" s="558" t="s">
        <v>561</v>
      </c>
      <c r="X25" s="558" t="s">
        <v>8306</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4246</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8643</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6560</v>
      </c>
      <c r="V27" s="557">
        <v>88268652</v>
      </c>
      <c r="W27" s="558" t="s">
        <v>4658</v>
      </c>
      <c r="X27" s="558" t="s">
        <v>214</v>
      </c>
      <c r="Y27" s="673">
        <v>337000</v>
      </c>
      <c r="Z27" s="569"/>
      <c r="AA27" s="569">
        <v>44000</v>
      </c>
      <c r="AB27" s="569">
        <v>238000</v>
      </c>
      <c r="AC27" s="569"/>
      <c r="AD27" s="569"/>
      <c r="AE27" s="569">
        <v>55000</v>
      </c>
      <c r="AF27" s="569"/>
      <c r="AG27" s="569">
        <v>0</v>
      </c>
      <c r="AH27" s="558" t="s">
        <v>9065</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9192</v>
      </c>
      <c r="M28" s="211">
        <v>45716</v>
      </c>
      <c r="N28" s="212">
        <v>263000</v>
      </c>
      <c r="O28" s="213"/>
      <c r="P28" s="212" t="s">
        <v>2011</v>
      </c>
      <c r="T28" s="671">
        <v>46175</v>
      </c>
      <c r="U28" s="558" t="s">
        <v>6560</v>
      </c>
      <c r="V28" s="557" t="s">
        <v>6562</v>
      </c>
      <c r="W28" s="558" t="s">
        <v>8307</v>
      </c>
      <c r="X28" s="558" t="s">
        <v>8306</v>
      </c>
      <c r="Y28" s="673">
        <v>486000</v>
      </c>
      <c r="Z28" s="569">
        <v>44000</v>
      </c>
      <c r="AA28" s="569">
        <v>395000</v>
      </c>
      <c r="AB28" s="569"/>
      <c r="AC28" s="569"/>
      <c r="AD28" s="569"/>
      <c r="AE28" s="569">
        <v>47000</v>
      </c>
      <c r="AF28" s="569"/>
      <c r="AG28" s="569">
        <v>0</v>
      </c>
      <c r="AH28" s="558" t="s">
        <v>8402</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9191</v>
      </c>
      <c r="M29" s="211">
        <v>45716</v>
      </c>
      <c r="N29" s="212">
        <v>2802000</v>
      </c>
      <c r="O29" s="213"/>
      <c r="P29" s="212" t="s">
        <v>2012</v>
      </c>
      <c r="T29" s="671">
        <v>46175</v>
      </c>
      <c r="U29" s="558" t="s">
        <v>6775</v>
      </c>
      <c r="V29" s="557">
        <v>1004082135</v>
      </c>
      <c r="W29" s="558" t="s">
        <v>4658</v>
      </c>
      <c r="X29" s="558" t="s">
        <v>4189</v>
      </c>
      <c r="Y29" s="673">
        <v>317000</v>
      </c>
      <c r="Z29" s="569"/>
      <c r="AA29" s="569">
        <v>44000</v>
      </c>
      <c r="AB29" s="569">
        <v>238000</v>
      </c>
      <c r="AC29" s="569"/>
      <c r="AD29" s="569"/>
      <c r="AE29" s="569">
        <v>35000</v>
      </c>
      <c r="AF29" s="569"/>
      <c r="AG29" s="569">
        <v>0</v>
      </c>
      <c r="AH29" s="558" t="s">
        <v>9067</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9190</v>
      </c>
      <c r="M30" s="211">
        <v>45688</v>
      </c>
      <c r="N30" s="212">
        <v>1654000</v>
      </c>
      <c r="O30" s="213"/>
      <c r="P30" s="212" t="s">
        <v>4650</v>
      </c>
      <c r="T30" s="671">
        <v>46175</v>
      </c>
      <c r="U30" s="558" t="s">
        <v>6543</v>
      </c>
      <c r="V30" s="557" t="s">
        <v>8890</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9185</v>
      </c>
      <c r="M31" s="211">
        <v>45657</v>
      </c>
      <c r="N31" s="212">
        <v>207000</v>
      </c>
      <c r="O31" s="213"/>
      <c r="P31" s="212" t="s">
        <v>2011</v>
      </c>
      <c r="T31" s="671">
        <v>46175</v>
      </c>
      <c r="U31" s="558" t="s">
        <v>556</v>
      </c>
      <c r="V31" s="557" t="s">
        <v>8902</v>
      </c>
      <c r="W31" s="558" t="s">
        <v>561</v>
      </c>
      <c r="X31" s="558" t="s">
        <v>8868</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9178</v>
      </c>
      <c r="M32" s="211">
        <v>45657</v>
      </c>
      <c r="N32" s="212">
        <v>2422000</v>
      </c>
      <c r="O32" s="213"/>
      <c r="P32" s="212" t="s">
        <v>2012</v>
      </c>
      <c r="T32" s="671">
        <v>46175</v>
      </c>
      <c r="U32" s="558" t="s">
        <v>556</v>
      </c>
      <c r="V32" s="557" t="s">
        <v>8972</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9182</v>
      </c>
      <c r="M33" s="211">
        <v>45627</v>
      </c>
      <c r="N33" s="212">
        <v>80000</v>
      </c>
      <c r="O33" s="213"/>
      <c r="P33" s="212" t="s">
        <v>2011</v>
      </c>
      <c r="T33" s="671">
        <v>46175</v>
      </c>
      <c r="U33" s="558" t="s">
        <v>556</v>
      </c>
      <c r="V33" s="557" t="s">
        <v>9049</v>
      </c>
      <c r="W33" s="558" t="s">
        <v>561</v>
      </c>
      <c r="X33" s="558" t="s">
        <v>427</v>
      </c>
      <c r="Y33" s="673">
        <v>446000</v>
      </c>
      <c r="Z33" s="569">
        <v>5000</v>
      </c>
      <c r="AA33" s="569">
        <v>301000</v>
      </c>
      <c r="AB33" s="569"/>
      <c r="AC33" s="569"/>
      <c r="AD33" s="569">
        <v>95000</v>
      </c>
      <c r="AE33" s="569">
        <v>45000</v>
      </c>
      <c r="AF33" s="569"/>
      <c r="AG33" s="569">
        <v>0</v>
      </c>
      <c r="AH33" s="558" t="s">
        <v>9064</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9188</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9176</v>
      </c>
      <c r="M35" s="211">
        <v>45596</v>
      </c>
      <c r="N35" s="212">
        <v>1324000</v>
      </c>
      <c r="O35" s="213"/>
      <c r="P35" s="212" t="s">
        <v>4650</v>
      </c>
      <c r="T35" s="671">
        <v>46175</v>
      </c>
      <c r="U35" s="558" t="s">
        <v>556</v>
      </c>
      <c r="V35" s="557" t="s">
        <v>8879</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9187</v>
      </c>
      <c r="M36" s="211">
        <v>45596</v>
      </c>
      <c r="N36" s="212">
        <v>40000</v>
      </c>
      <c r="O36" s="213"/>
      <c r="P36" s="212" t="s">
        <v>649</v>
      </c>
      <c r="T36" s="671">
        <v>46175</v>
      </c>
      <c r="U36" s="558" t="s">
        <v>5010</v>
      </c>
      <c r="V36" s="557" t="s">
        <v>5526</v>
      </c>
      <c r="W36" s="558" t="s">
        <v>8688</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6844</v>
      </c>
      <c r="B37"/>
      <c r="C37" s="410">
        <v>45261</v>
      </c>
      <c r="D37" s="319">
        <f t="shared" si="1"/>
        <v>2353000</v>
      </c>
      <c r="E37" s="404">
        <v>46220</v>
      </c>
      <c r="F37" s="405">
        <v>560000</v>
      </c>
      <c r="G37" s="407" t="s">
        <v>3323</v>
      </c>
      <c r="H37" s="405" t="s">
        <v>9186</v>
      </c>
      <c r="M37" s="211">
        <v>45565</v>
      </c>
      <c r="N37" s="212">
        <v>2759000</v>
      </c>
      <c r="O37" s="213"/>
      <c r="P37" s="212" t="s">
        <v>2012</v>
      </c>
      <c r="T37" s="671">
        <v>46175</v>
      </c>
      <c r="U37" s="558" t="s">
        <v>5010</v>
      </c>
      <c r="V37" s="557" t="s">
        <v>8885</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6843</v>
      </c>
      <c r="B38"/>
      <c r="C38" s="410">
        <v>45231</v>
      </c>
      <c r="D38" s="319">
        <f t="shared" ref="D38:D69" si="4">SUMIFS(F:F,E:E,"&gt;="&amp;C38,E:E,"&lt;="&amp;EOMONTH(C38,0))</f>
        <v>2202000</v>
      </c>
      <c r="E38" s="404">
        <v>46220</v>
      </c>
      <c r="F38" s="405">
        <v>56000</v>
      </c>
      <c r="G38" s="407" t="s">
        <v>911</v>
      </c>
      <c r="H38" s="405" t="s">
        <v>9100</v>
      </c>
      <c r="M38" s="211">
        <v>45565</v>
      </c>
      <c r="N38" s="212">
        <v>230000</v>
      </c>
      <c r="O38" s="213"/>
      <c r="P38" s="212" t="s">
        <v>2011</v>
      </c>
      <c r="T38" s="671">
        <v>46175</v>
      </c>
      <c r="U38" s="558" t="s">
        <v>5010</v>
      </c>
      <c r="V38" s="557" t="s">
        <v>8992</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6845</v>
      </c>
      <c r="B39"/>
      <c r="C39" s="410">
        <v>45200</v>
      </c>
      <c r="D39" s="319">
        <f t="shared" si="4"/>
        <v>1591000</v>
      </c>
      <c r="E39" s="404">
        <v>46220</v>
      </c>
      <c r="F39" s="405">
        <v>6000</v>
      </c>
      <c r="G39" s="407" t="s">
        <v>3324</v>
      </c>
      <c r="H39" s="405" t="s">
        <v>8360</v>
      </c>
      <c r="M39" s="211">
        <v>45536</v>
      </c>
      <c r="N39" s="212">
        <v>120000</v>
      </c>
      <c r="O39" s="213"/>
      <c r="P39" s="212" t="s">
        <v>2810</v>
      </c>
      <c r="T39" s="671">
        <v>46175</v>
      </c>
      <c r="U39" s="558" t="s">
        <v>5010</v>
      </c>
      <c r="V39" s="557" t="s">
        <v>8900</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6846</v>
      </c>
      <c r="B40"/>
      <c r="C40" s="410">
        <v>45170</v>
      </c>
      <c r="D40" s="319">
        <f t="shared" si="4"/>
        <v>2775000</v>
      </c>
      <c r="E40" s="404">
        <v>46220</v>
      </c>
      <c r="F40" s="405">
        <v>260000</v>
      </c>
      <c r="G40" s="407"/>
      <c r="H40" s="405" t="s">
        <v>8113</v>
      </c>
      <c r="M40" s="211">
        <v>45536</v>
      </c>
      <c r="N40" s="212">
        <v>1460000</v>
      </c>
      <c r="O40" s="213"/>
      <c r="P40" s="212" t="s">
        <v>2691</v>
      </c>
      <c r="T40" s="671">
        <v>46175</v>
      </c>
      <c r="U40" s="558" t="s">
        <v>8670</v>
      </c>
      <c r="V40" s="557" t="s">
        <v>8926</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6847</v>
      </c>
      <c r="B41"/>
      <c r="C41" s="410">
        <v>45139</v>
      </c>
      <c r="D41" s="319">
        <f t="shared" si="4"/>
        <v>1830000</v>
      </c>
      <c r="E41" s="404">
        <v>46219</v>
      </c>
      <c r="F41" s="405">
        <v>5000</v>
      </c>
      <c r="G41" s="407" t="s">
        <v>3324</v>
      </c>
      <c r="H41" s="405" t="s">
        <v>8360</v>
      </c>
      <c r="M41" s="211">
        <v>45505</v>
      </c>
      <c r="N41" s="212">
        <v>278000</v>
      </c>
      <c r="O41" s="213"/>
      <c r="P41" s="212" t="s">
        <v>2011</v>
      </c>
      <c r="T41" s="671">
        <v>46175</v>
      </c>
      <c r="U41" s="558" t="s">
        <v>8670</v>
      </c>
      <c r="V41" s="557" t="s">
        <v>8892</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9167</v>
      </c>
      <c r="M42" s="211">
        <v>45505</v>
      </c>
      <c r="N42" s="212">
        <v>1766000</v>
      </c>
      <c r="O42" s="213"/>
      <c r="P42" s="212" t="s">
        <v>2012</v>
      </c>
      <c r="T42" s="671">
        <v>46175</v>
      </c>
      <c r="U42" s="558" t="s">
        <v>8670</v>
      </c>
      <c r="V42" s="557" t="s">
        <v>8846</v>
      </c>
      <c r="W42" s="558" t="s">
        <v>561</v>
      </c>
      <c r="X42" s="558" t="s">
        <v>426</v>
      </c>
      <c r="Y42" s="673">
        <v>690000</v>
      </c>
      <c r="Z42" s="569">
        <v>5000</v>
      </c>
      <c r="AA42" s="569">
        <v>591000</v>
      </c>
      <c r="AB42" s="569"/>
      <c r="AC42" s="569"/>
      <c r="AD42" s="569"/>
      <c r="AE42" s="569">
        <v>80000</v>
      </c>
      <c r="AF42" s="569">
        <v>14000</v>
      </c>
      <c r="AG42" s="569">
        <v>0</v>
      </c>
      <c r="AH42" s="558" t="s">
        <v>8876</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9164</v>
      </c>
      <c r="M43" s="211">
        <v>45474</v>
      </c>
      <c r="N43" s="212">
        <v>154000</v>
      </c>
      <c r="O43" s="213"/>
      <c r="P43" s="212" t="s">
        <v>2810</v>
      </c>
      <c r="T43" s="671">
        <v>46175</v>
      </c>
      <c r="U43" s="558" t="s">
        <v>8670</v>
      </c>
      <c r="V43" s="557" t="s">
        <v>8834</v>
      </c>
      <c r="W43" s="558" t="s">
        <v>561</v>
      </c>
      <c r="X43" s="558" t="s">
        <v>426</v>
      </c>
      <c r="Y43" s="673">
        <v>750000</v>
      </c>
      <c r="Z43" s="569">
        <v>5000</v>
      </c>
      <c r="AA43" s="569"/>
      <c r="AB43" s="569"/>
      <c r="AC43" s="569">
        <v>374000</v>
      </c>
      <c r="AD43" s="569">
        <v>371000</v>
      </c>
      <c r="AE43" s="569"/>
      <c r="AF43" s="569"/>
      <c r="AG43" s="569">
        <v>0</v>
      </c>
      <c r="AH43" s="558" t="s">
        <v>8927</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8941</v>
      </c>
      <c r="V44" s="557" t="s">
        <v>8940</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9165</v>
      </c>
      <c r="M45" s="211">
        <v>45413</v>
      </c>
      <c r="N45" s="212">
        <v>80000</v>
      </c>
      <c r="O45" s="213" t="s">
        <v>3322</v>
      </c>
      <c r="P45" s="212" t="s">
        <v>2011</v>
      </c>
      <c r="T45" s="671">
        <v>46175</v>
      </c>
      <c r="U45" s="558" t="s">
        <v>8999</v>
      </c>
      <c r="V45" s="557" t="s">
        <v>9053</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9169</v>
      </c>
      <c r="M46" s="211">
        <v>45413</v>
      </c>
      <c r="N46" s="212">
        <v>2093000</v>
      </c>
      <c r="O46" s="213" t="s">
        <v>3322</v>
      </c>
      <c r="P46" s="212" t="s">
        <v>2012</v>
      </c>
      <c r="T46" s="671">
        <v>46175</v>
      </c>
      <c r="U46" s="558" t="s">
        <v>582</v>
      </c>
      <c r="V46" s="557" t="s">
        <v>8889</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5439</v>
      </c>
      <c r="H47" s="405" t="s">
        <v>8244</v>
      </c>
      <c r="M47" s="211">
        <v>45383</v>
      </c>
      <c r="N47" s="212">
        <v>1482000</v>
      </c>
      <c r="O47" s="213"/>
      <c r="P47" s="212" t="s">
        <v>3678</v>
      </c>
      <c r="T47" s="671">
        <v>46175</v>
      </c>
      <c r="U47" s="558" t="s">
        <v>582</v>
      </c>
      <c r="V47" s="557" t="s">
        <v>8883</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9162</v>
      </c>
      <c r="M48" s="211">
        <v>45383</v>
      </c>
      <c r="N48" s="212">
        <v>289000</v>
      </c>
      <c r="O48" s="213"/>
      <c r="P48" s="212" t="s">
        <v>3677</v>
      </c>
      <c r="T48" s="671">
        <v>46175</v>
      </c>
      <c r="U48" s="558" t="s">
        <v>6642</v>
      </c>
      <c r="V48" s="557" t="s">
        <v>8847</v>
      </c>
      <c r="W48" s="558" t="s">
        <v>580</v>
      </c>
      <c r="X48" s="558" t="s">
        <v>426</v>
      </c>
      <c r="Y48" s="673">
        <v>674000</v>
      </c>
      <c r="Z48" s="569">
        <v>5000</v>
      </c>
      <c r="AA48" s="569">
        <v>538000</v>
      </c>
      <c r="AB48" s="569"/>
      <c r="AC48" s="569"/>
      <c r="AD48" s="569">
        <v>50000</v>
      </c>
      <c r="AE48" s="569">
        <v>80000</v>
      </c>
      <c r="AF48" s="569">
        <v>1000</v>
      </c>
      <c r="AG48" s="569">
        <v>0</v>
      </c>
      <c r="AH48" s="558" t="s">
        <v>8828</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5439</v>
      </c>
      <c r="H49" s="405" t="s">
        <v>7393</v>
      </c>
      <c r="M49" s="211">
        <v>45352</v>
      </c>
      <c r="N49" s="212">
        <v>206000</v>
      </c>
      <c r="O49" s="213"/>
      <c r="P49" s="212" t="s">
        <v>649</v>
      </c>
      <c r="T49" s="671">
        <v>46175</v>
      </c>
      <c r="U49" s="558" t="s">
        <v>6642</v>
      </c>
      <c r="V49" s="557" t="s">
        <v>9044</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4142</v>
      </c>
      <c r="V50" s="557" t="s">
        <v>8849</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9147</v>
      </c>
      <c r="M51" s="211">
        <v>45323</v>
      </c>
      <c r="N51" s="212">
        <v>155000</v>
      </c>
      <c r="O51" s="213"/>
      <c r="P51" s="212" t="s">
        <v>3406</v>
      </c>
      <c r="T51" s="671">
        <v>46175</v>
      </c>
      <c r="U51" s="558" t="s">
        <v>5632</v>
      </c>
      <c r="V51" s="557" t="s">
        <v>8159</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9149</v>
      </c>
      <c r="M52" s="211">
        <v>45323</v>
      </c>
      <c r="N52" s="212">
        <v>1156000</v>
      </c>
      <c r="O52" s="213"/>
      <c r="P52" s="212" t="s">
        <v>3405</v>
      </c>
      <c r="T52" s="671">
        <v>46175</v>
      </c>
      <c r="U52" s="558" t="s">
        <v>5632</v>
      </c>
      <c r="V52" s="557" t="s">
        <v>8188</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9148</v>
      </c>
      <c r="M53" s="211">
        <v>45291</v>
      </c>
      <c r="N53" s="212">
        <v>361000</v>
      </c>
      <c r="O53" s="213" t="s">
        <v>3251</v>
      </c>
      <c r="P53" s="212" t="s">
        <v>649</v>
      </c>
      <c r="T53" s="671">
        <v>46175</v>
      </c>
      <c r="U53" s="558" t="s">
        <v>5632</v>
      </c>
      <c r="V53" s="557" t="s">
        <v>8769</v>
      </c>
      <c r="W53" s="558" t="s">
        <v>562</v>
      </c>
      <c r="X53" s="558" t="s">
        <v>426</v>
      </c>
      <c r="Y53" s="673">
        <v>473000</v>
      </c>
      <c r="Z53" s="569">
        <v>5000</v>
      </c>
      <c r="AA53" s="569">
        <v>378000</v>
      </c>
      <c r="AB53" s="569"/>
      <c r="AC53" s="569"/>
      <c r="AD53" s="569"/>
      <c r="AE53" s="569">
        <v>90000</v>
      </c>
      <c r="AF53" s="569"/>
      <c r="AG53" s="569">
        <v>0</v>
      </c>
      <c r="AH53" s="558" t="s">
        <v>8838</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8988</v>
      </c>
      <c r="V54" s="557" t="s">
        <v>8978</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8663</v>
      </c>
      <c r="V55" s="557" t="s">
        <v>8893</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9146</v>
      </c>
      <c r="M56" s="211">
        <v>45266</v>
      </c>
      <c r="N56" s="212">
        <v>267000</v>
      </c>
      <c r="O56" s="213"/>
      <c r="P56" s="212" t="s">
        <v>2011</v>
      </c>
      <c r="T56" s="671">
        <v>46175</v>
      </c>
      <c r="U56" s="675" t="s">
        <v>7394</v>
      </c>
      <c r="V56" s="674" t="s">
        <v>8434</v>
      </c>
      <c r="W56" s="675" t="s">
        <v>4780</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9138</v>
      </c>
      <c r="M57" s="211">
        <v>45266</v>
      </c>
      <c r="N57" s="212">
        <v>1747000</v>
      </c>
      <c r="O57" s="213"/>
      <c r="P57" s="212" t="s">
        <v>2012</v>
      </c>
      <c r="T57" s="711">
        <v>46175</v>
      </c>
      <c r="U57" s="558" t="s">
        <v>8994</v>
      </c>
      <c r="V57" s="557" t="s">
        <v>8993</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8973</v>
      </c>
      <c r="W58" s="558" t="s">
        <v>580</v>
      </c>
      <c r="X58" s="558" t="s">
        <v>8974</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8945</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9139</v>
      </c>
      <c r="M60" s="211">
        <v>45199</v>
      </c>
      <c r="N60" s="212">
        <v>1307000</v>
      </c>
      <c r="O60" s="213"/>
      <c r="P60" s="212" t="s">
        <v>2012</v>
      </c>
      <c r="T60" s="711">
        <v>46175</v>
      </c>
      <c r="U60" s="558" t="s">
        <v>2369</v>
      </c>
      <c r="V60" s="557" t="s">
        <v>8841</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6653</v>
      </c>
      <c r="V61" s="557" t="s">
        <v>8913</v>
      </c>
      <c r="W61" s="558" t="s">
        <v>561</v>
      </c>
      <c r="X61" s="558" t="s">
        <v>571</v>
      </c>
      <c r="Y61" s="673">
        <v>1420000</v>
      </c>
      <c r="Z61" s="569">
        <v>5000</v>
      </c>
      <c r="AA61" s="569">
        <v>1312000</v>
      </c>
      <c r="AB61" s="569"/>
      <c r="AC61" s="569"/>
      <c r="AD61" s="569"/>
      <c r="AE61" s="569">
        <v>103000</v>
      </c>
      <c r="AF61" s="569"/>
      <c r="AG61" s="569">
        <v>0</v>
      </c>
      <c r="AH61" s="558" t="s">
        <v>8917</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5439</v>
      </c>
      <c r="H62" s="405" t="s">
        <v>7393</v>
      </c>
      <c r="M62" s="211">
        <v>45171</v>
      </c>
      <c r="N62" s="212">
        <v>1487000</v>
      </c>
      <c r="O62" s="213"/>
      <c r="P62" s="212" t="s">
        <v>2691</v>
      </c>
      <c r="T62" s="711">
        <v>46175</v>
      </c>
      <c r="U62" s="558" t="s">
        <v>7617</v>
      </c>
      <c r="V62" s="557" t="s">
        <v>5728</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9163</v>
      </c>
      <c r="M63" s="211">
        <v>45171</v>
      </c>
      <c r="N63" s="212">
        <v>285000</v>
      </c>
      <c r="O63" s="213"/>
      <c r="P63" s="212" t="s">
        <v>2690</v>
      </c>
      <c r="T63" s="711">
        <v>46175</v>
      </c>
      <c r="U63" s="558" t="s">
        <v>8963</v>
      </c>
      <c r="V63" s="557" t="s">
        <v>8910</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9112</v>
      </c>
      <c r="M64" s="211">
        <v>45143</v>
      </c>
      <c r="N64" s="212">
        <v>1798000</v>
      </c>
      <c r="O64" s="213"/>
      <c r="P64" s="212" t="s">
        <v>2012</v>
      </c>
      <c r="T64" s="711">
        <v>46175</v>
      </c>
      <c r="U64" s="558" t="s">
        <v>6649</v>
      </c>
      <c r="V64" s="557" t="s">
        <v>9028</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9118</v>
      </c>
      <c r="M65" s="211">
        <v>45143</v>
      </c>
      <c r="N65" s="212">
        <v>483000</v>
      </c>
      <c r="O65" s="213"/>
      <c r="P65" s="212" t="s">
        <v>2011</v>
      </c>
      <c r="T65" s="711">
        <v>46175</v>
      </c>
      <c r="U65" s="558" t="s">
        <v>6649</v>
      </c>
      <c r="V65" s="557" t="s">
        <v>8818</v>
      </c>
      <c r="W65" s="558" t="s">
        <v>561</v>
      </c>
      <c r="X65" s="558" t="s">
        <v>8868</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9110</v>
      </c>
      <c r="M66" s="211">
        <v>45108</v>
      </c>
      <c r="N66" s="212">
        <v>257000</v>
      </c>
      <c r="O66" s="213"/>
      <c r="P66" s="212" t="s">
        <v>2011</v>
      </c>
      <c r="T66" s="711">
        <v>46174</v>
      </c>
      <c r="U66" s="558" t="s">
        <v>3956</v>
      </c>
      <c r="V66" s="557">
        <v>1102897215</v>
      </c>
      <c r="W66" s="558" t="s">
        <v>8882</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8473</v>
      </c>
      <c r="V67" s="557" t="s">
        <v>8871</v>
      </c>
      <c r="W67" s="558" t="s">
        <v>3490</v>
      </c>
      <c r="X67" s="558" t="s">
        <v>426</v>
      </c>
      <c r="Y67" s="673">
        <v>110000</v>
      </c>
      <c r="Z67" s="569"/>
      <c r="AA67" s="569">
        <v>77000</v>
      </c>
      <c r="AB67" s="569"/>
      <c r="AC67" s="569"/>
      <c r="AD67" s="569"/>
      <c r="AE67" s="569">
        <v>33000</v>
      </c>
      <c r="AF67" s="569"/>
      <c r="AG67" s="569">
        <v>0</v>
      </c>
      <c r="AH67" s="558" t="s">
        <v>8822</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8473</v>
      </c>
      <c r="V68" s="557" t="s">
        <v>8772</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9111</v>
      </c>
      <c r="M69" s="211">
        <v>45078</v>
      </c>
      <c r="N69" s="212">
        <v>1213000</v>
      </c>
      <c r="O69" s="213"/>
      <c r="P69" s="212" t="s">
        <v>2691</v>
      </c>
      <c r="T69" s="711">
        <v>46143</v>
      </c>
      <c r="U69" s="558" t="s">
        <v>8473</v>
      </c>
      <c r="V69" s="557" t="s">
        <v>8771</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8473</v>
      </c>
      <c r="V70" s="557" t="s">
        <v>8512</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8351</v>
      </c>
      <c r="V71" s="557" t="s">
        <v>8872</v>
      </c>
      <c r="W71" s="558" t="s">
        <v>4868</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9108</v>
      </c>
      <c r="M72" s="211">
        <v>45047</v>
      </c>
      <c r="N72" s="212">
        <v>1316000</v>
      </c>
      <c r="O72" s="213"/>
      <c r="P72" s="212" t="s">
        <v>2012</v>
      </c>
      <c r="T72" s="711">
        <v>46143</v>
      </c>
      <c r="U72" s="558" t="s">
        <v>5729</v>
      </c>
      <c r="V72" s="557">
        <v>20686537</v>
      </c>
      <c r="W72" s="558" t="s">
        <v>8696</v>
      </c>
      <c r="X72" s="558" t="s">
        <v>8697</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9098</v>
      </c>
      <c r="M73" s="211">
        <v>45047</v>
      </c>
      <c r="N73" s="212">
        <v>341000</v>
      </c>
      <c r="O73" s="213"/>
      <c r="P73" s="212" t="s">
        <v>2011</v>
      </c>
      <c r="T73" s="711">
        <v>46143</v>
      </c>
      <c r="U73" s="558" t="s">
        <v>3755</v>
      </c>
      <c r="V73" s="557" t="s">
        <v>8723</v>
      </c>
      <c r="W73" s="558" t="s">
        <v>4333</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9107</v>
      </c>
      <c r="M74" s="211">
        <v>45017</v>
      </c>
      <c r="N74" s="212">
        <v>1282000</v>
      </c>
      <c r="O74" s="213"/>
      <c r="P74" s="212" t="s">
        <v>1887</v>
      </c>
      <c r="T74" s="711">
        <v>46143</v>
      </c>
      <c r="U74" s="558" t="s">
        <v>4438</v>
      </c>
      <c r="V74" s="557" t="s">
        <v>8746</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9099</v>
      </c>
      <c r="M75" s="211">
        <v>45017</v>
      </c>
      <c r="N75" s="212">
        <v>298000</v>
      </c>
      <c r="O75" s="213"/>
      <c r="P75" s="212" t="s">
        <v>608</v>
      </c>
      <c r="T75" s="711">
        <v>46143</v>
      </c>
      <c r="U75" s="558" t="s">
        <v>6548</v>
      </c>
      <c r="V75" s="557" t="s">
        <v>8777</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9106</v>
      </c>
      <c r="M76" s="211">
        <v>44986</v>
      </c>
      <c r="N76" s="212">
        <v>80000</v>
      </c>
      <c r="O76" s="213"/>
      <c r="P76" s="212" t="s">
        <v>1655</v>
      </c>
      <c r="T76" s="711">
        <v>46143</v>
      </c>
      <c r="U76" s="558" t="s">
        <v>1523</v>
      </c>
      <c r="V76" s="557" t="s">
        <v>8726</v>
      </c>
      <c r="W76" s="558" t="s">
        <v>8727</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9103</v>
      </c>
      <c r="M77" s="211">
        <v>44986</v>
      </c>
      <c r="N77" s="212">
        <v>1666000</v>
      </c>
      <c r="O77" s="213"/>
      <c r="P77" s="212" t="s">
        <v>1654</v>
      </c>
      <c r="T77" s="711">
        <v>46143</v>
      </c>
      <c r="U77" s="558" t="s">
        <v>8863</v>
      </c>
      <c r="V77" s="557" t="s">
        <v>8817</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9100</v>
      </c>
      <c r="M78" s="211">
        <v>44957</v>
      </c>
      <c r="N78" s="212">
        <v>910000</v>
      </c>
      <c r="O78" s="213"/>
      <c r="P78" s="212" t="s">
        <v>606</v>
      </c>
      <c r="T78" s="711">
        <v>46143</v>
      </c>
      <c r="U78" s="558" t="s">
        <v>6775</v>
      </c>
      <c r="V78" s="557">
        <v>12283504</v>
      </c>
      <c r="W78" s="558" t="s">
        <v>4658</v>
      </c>
      <c r="X78" s="558" t="s">
        <v>7053</v>
      </c>
      <c r="Y78" s="673">
        <v>317000</v>
      </c>
      <c r="Z78" s="569"/>
      <c r="AA78" s="569">
        <v>44000</v>
      </c>
      <c r="AB78" s="569">
        <v>238000</v>
      </c>
      <c r="AC78" s="569"/>
      <c r="AD78" s="569"/>
      <c r="AE78" s="569">
        <v>35000</v>
      </c>
      <c r="AF78" s="569"/>
      <c r="AG78" s="569">
        <v>0</v>
      </c>
      <c r="AH78" s="558" t="s">
        <v>8839</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9097</v>
      </c>
      <c r="M79" s="211">
        <v>44957</v>
      </c>
      <c r="N79" s="212">
        <v>341000</v>
      </c>
      <c r="O79" s="213"/>
      <c r="P79" s="212" t="s">
        <v>607</v>
      </c>
      <c r="T79" s="711">
        <v>46143</v>
      </c>
      <c r="U79" s="558" t="s">
        <v>6775</v>
      </c>
      <c r="V79" s="557">
        <v>1081417759</v>
      </c>
      <c r="W79" s="558" t="s">
        <v>5549</v>
      </c>
      <c r="X79" s="558" t="s">
        <v>7053</v>
      </c>
      <c r="Y79" s="673">
        <v>317000</v>
      </c>
      <c r="Z79" s="569"/>
      <c r="AA79" s="569">
        <v>44000</v>
      </c>
      <c r="AB79" s="569">
        <v>238000</v>
      </c>
      <c r="AC79" s="569"/>
      <c r="AD79" s="569"/>
      <c r="AE79" s="569">
        <v>35000</v>
      </c>
      <c r="AF79" s="569"/>
      <c r="AG79" s="569">
        <v>0</v>
      </c>
      <c r="AH79" s="558" t="s">
        <v>8691</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5439</v>
      </c>
      <c r="H80" s="405" t="s">
        <v>5564</v>
      </c>
      <c r="M80" s="211">
        <v>44926</v>
      </c>
      <c r="N80" s="212">
        <v>411000</v>
      </c>
      <c r="O80" s="213"/>
      <c r="P80" s="212" t="s">
        <v>608</v>
      </c>
      <c r="T80" s="711">
        <v>46143</v>
      </c>
      <c r="U80" s="558" t="s">
        <v>6775</v>
      </c>
      <c r="V80" s="557" t="s">
        <v>8637</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6775</v>
      </c>
      <c r="V81" s="557" t="s">
        <v>8636</v>
      </c>
      <c r="W81" s="558" t="s">
        <v>5569</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5439</v>
      </c>
      <c r="H82" s="405" t="s">
        <v>5638</v>
      </c>
      <c r="M82" s="211">
        <v>44926</v>
      </c>
      <c r="N82" s="212">
        <v>72000</v>
      </c>
      <c r="O82" s="213"/>
      <c r="P82" s="212" t="s">
        <v>610</v>
      </c>
      <c r="T82" s="711">
        <v>46143</v>
      </c>
      <c r="U82" s="558" t="s">
        <v>6775</v>
      </c>
      <c r="V82" s="557">
        <v>1081407804</v>
      </c>
      <c r="W82" s="558" t="s">
        <v>4658</v>
      </c>
      <c r="X82" s="558" t="s">
        <v>7970</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9102</v>
      </c>
      <c r="M83" s="211">
        <v>44926</v>
      </c>
      <c r="N83" s="212">
        <v>68000</v>
      </c>
      <c r="O83" s="213"/>
      <c r="P83" s="212" t="s">
        <v>611</v>
      </c>
      <c r="T83" s="711">
        <v>46143</v>
      </c>
      <c r="U83" s="558" t="s">
        <v>6775</v>
      </c>
      <c r="V83" s="557" t="s">
        <v>6339</v>
      </c>
      <c r="W83" s="558" t="s">
        <v>561</v>
      </c>
      <c r="X83" s="558" t="s">
        <v>426</v>
      </c>
      <c r="Y83" s="673">
        <v>385000</v>
      </c>
      <c r="Z83" s="569">
        <v>23000</v>
      </c>
      <c r="AA83" s="569">
        <v>281000</v>
      </c>
      <c r="AB83" s="569"/>
      <c r="AC83" s="569"/>
      <c r="AD83" s="569"/>
      <c r="AE83" s="569">
        <v>81000</v>
      </c>
      <c r="AF83" s="569"/>
      <c r="AG83" s="569">
        <v>0</v>
      </c>
      <c r="AH83" s="558" t="s">
        <v>8658</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9093</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9074</v>
      </c>
      <c r="M85" s="211">
        <v>44924</v>
      </c>
      <c r="N85" s="212">
        <v>4000</v>
      </c>
      <c r="O85" s="213"/>
      <c r="P85" s="214" t="s">
        <v>613</v>
      </c>
      <c r="T85" s="711">
        <v>46143</v>
      </c>
      <c r="U85" s="558" t="s">
        <v>6543</v>
      </c>
      <c r="V85" s="557" t="s">
        <v>8720</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9078</v>
      </c>
      <c r="M86" s="211">
        <v>44922</v>
      </c>
      <c r="N86" s="212">
        <v>4000</v>
      </c>
      <c r="O86" s="213"/>
      <c r="P86" s="214" t="s">
        <v>613</v>
      </c>
      <c r="T86" s="711">
        <v>46143</v>
      </c>
      <c r="U86" s="558" t="s">
        <v>556</v>
      </c>
      <c r="V86" s="557">
        <v>1000760736</v>
      </c>
      <c r="W86" s="558" t="s">
        <v>4658</v>
      </c>
      <c r="X86" s="558" t="s">
        <v>214</v>
      </c>
      <c r="Y86" s="673">
        <v>346000</v>
      </c>
      <c r="Z86" s="569"/>
      <c r="AA86" s="569">
        <v>44000</v>
      </c>
      <c r="AB86" s="569">
        <v>238000</v>
      </c>
      <c r="AC86" s="569"/>
      <c r="AD86" s="569">
        <v>30000</v>
      </c>
      <c r="AE86" s="569">
        <v>34000</v>
      </c>
      <c r="AF86" s="569"/>
      <c r="AG86" s="569">
        <v>0</v>
      </c>
      <c r="AH86" s="558" t="s">
        <v>8755</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9076</v>
      </c>
      <c r="M87" s="211">
        <v>44921</v>
      </c>
      <c r="N87" s="212">
        <v>52000</v>
      </c>
      <c r="O87" s="213"/>
      <c r="P87" s="212" t="s">
        <v>614</v>
      </c>
      <c r="T87" s="711">
        <v>46143</v>
      </c>
      <c r="U87" s="558" t="s">
        <v>556</v>
      </c>
      <c r="V87" s="557" t="s">
        <v>8754</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9075</v>
      </c>
      <c r="M88" s="211">
        <v>44921</v>
      </c>
      <c r="N88" s="212">
        <v>72000</v>
      </c>
      <c r="O88" s="213"/>
      <c r="P88" s="212" t="s">
        <v>615</v>
      </c>
      <c r="T88" s="711">
        <v>46143</v>
      </c>
      <c r="U88" s="558" t="s">
        <v>556</v>
      </c>
      <c r="V88" s="557" t="s">
        <v>8719</v>
      </c>
      <c r="W88" s="558" t="s">
        <v>561</v>
      </c>
      <c r="X88" s="558" t="s">
        <v>8565</v>
      </c>
      <c r="Y88" s="673">
        <v>1032000</v>
      </c>
      <c r="Z88" s="569"/>
      <c r="AA88" s="569">
        <v>865000</v>
      </c>
      <c r="AB88" s="569"/>
      <c r="AC88" s="569"/>
      <c r="AD88" s="569">
        <v>122000</v>
      </c>
      <c r="AE88" s="569">
        <v>45000</v>
      </c>
      <c r="AF88" s="569"/>
      <c r="AG88" s="569">
        <v>0</v>
      </c>
      <c r="AH88" s="558" t="s">
        <v>8869</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8837</v>
      </c>
      <c r="M89" s="211">
        <v>44921</v>
      </c>
      <c r="N89" s="212">
        <v>105000</v>
      </c>
      <c r="O89" s="213"/>
      <c r="P89" s="212" t="s">
        <v>616</v>
      </c>
      <c r="T89" s="711">
        <v>46143</v>
      </c>
      <c r="U89" s="558" t="s">
        <v>556</v>
      </c>
      <c r="V89" s="557" t="s">
        <v>8718</v>
      </c>
      <c r="W89" s="558" t="s">
        <v>561</v>
      </c>
      <c r="X89" s="558" t="s">
        <v>513</v>
      </c>
      <c r="Y89" s="673">
        <v>3523000</v>
      </c>
      <c r="Z89" s="569">
        <v>43000</v>
      </c>
      <c r="AA89" s="569">
        <v>1120000</v>
      </c>
      <c r="AB89" s="569"/>
      <c r="AC89" s="569">
        <v>2204000</v>
      </c>
      <c r="AD89" s="569">
        <v>111000</v>
      </c>
      <c r="AE89" s="569">
        <v>45000</v>
      </c>
      <c r="AF89" s="569"/>
      <c r="AG89" s="569">
        <v>0</v>
      </c>
      <c r="AH89" s="558" t="s">
        <v>8717</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9079</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8694</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9070</v>
      </c>
      <c r="M92" s="211">
        <v>44921</v>
      </c>
      <c r="N92" s="212">
        <v>4000</v>
      </c>
      <c r="O92" s="213"/>
      <c r="P92" s="214" t="s">
        <v>613</v>
      </c>
      <c r="T92" s="711">
        <v>46143</v>
      </c>
      <c r="U92" s="558" t="s">
        <v>556</v>
      </c>
      <c r="V92" s="557">
        <v>71293247</v>
      </c>
      <c r="W92" s="558" t="s">
        <v>5549</v>
      </c>
      <c r="X92" s="558" t="s">
        <v>8653</v>
      </c>
      <c r="Y92" s="673">
        <v>358000</v>
      </c>
      <c r="Z92" s="569"/>
      <c r="AA92" s="569">
        <v>44000</v>
      </c>
      <c r="AB92" s="569">
        <v>261000</v>
      </c>
      <c r="AC92" s="569"/>
      <c r="AD92" s="569">
        <v>30000</v>
      </c>
      <c r="AE92" s="569">
        <v>23000</v>
      </c>
      <c r="AF92" s="569"/>
      <c r="AG92" s="569">
        <v>0</v>
      </c>
      <c r="AH92" s="558" t="s">
        <v>8652</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9071</v>
      </c>
      <c r="M93" s="211">
        <v>44921</v>
      </c>
      <c r="N93" s="212">
        <v>64000</v>
      </c>
      <c r="O93" s="213"/>
      <c r="P93" s="212" t="s">
        <v>618</v>
      </c>
      <c r="T93" s="711">
        <v>46143</v>
      </c>
      <c r="U93" s="558" t="s">
        <v>5010</v>
      </c>
      <c r="V93" s="557" t="s">
        <v>8765</v>
      </c>
      <c r="W93" s="558" t="s">
        <v>580</v>
      </c>
      <c r="X93" s="558" t="s">
        <v>427</v>
      </c>
      <c r="Y93" s="673">
        <v>505000</v>
      </c>
      <c r="Z93" s="569">
        <v>5000</v>
      </c>
      <c r="AA93" s="569">
        <v>428000</v>
      </c>
      <c r="AB93" s="569"/>
      <c r="AC93" s="569"/>
      <c r="AD93" s="569"/>
      <c r="AE93" s="569">
        <v>72000</v>
      </c>
      <c r="AF93" s="569"/>
      <c r="AG93" s="569">
        <v>0</v>
      </c>
      <c r="AH93" s="558" t="s">
        <v>8766</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5010</v>
      </c>
      <c r="V94" s="557" t="s">
        <v>8756</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5673</v>
      </c>
      <c r="M95" s="211">
        <v>44913</v>
      </c>
      <c r="N95" s="212">
        <v>116000</v>
      </c>
      <c r="O95" s="213"/>
      <c r="P95" s="212" t="s">
        <v>619</v>
      </c>
      <c r="T95" s="711">
        <v>46143</v>
      </c>
      <c r="U95" s="558" t="s">
        <v>5010</v>
      </c>
      <c r="V95" s="557" t="s">
        <v>8730</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9069</v>
      </c>
      <c r="M96" s="211">
        <v>44913</v>
      </c>
      <c r="N96" s="212">
        <v>4000</v>
      </c>
      <c r="O96" s="213"/>
      <c r="P96" s="214" t="s">
        <v>613</v>
      </c>
      <c r="T96" s="711">
        <v>46143</v>
      </c>
      <c r="U96" s="558" t="s">
        <v>5010</v>
      </c>
      <c r="V96" s="557" t="s">
        <v>8644</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5439</v>
      </c>
      <c r="H97" s="405" t="s">
        <v>9068</v>
      </c>
      <c r="M97" s="211">
        <v>44913</v>
      </c>
      <c r="N97" s="212">
        <v>153000</v>
      </c>
      <c r="O97" s="213"/>
      <c r="P97" s="212" t="s">
        <v>620</v>
      </c>
      <c r="T97" s="711">
        <v>46143</v>
      </c>
      <c r="U97" s="558" t="s">
        <v>8711</v>
      </c>
      <c r="V97" s="557">
        <v>80135956</v>
      </c>
      <c r="W97" s="558" t="s">
        <v>5549</v>
      </c>
      <c r="X97" s="558" t="s">
        <v>238</v>
      </c>
      <c r="Y97" s="673">
        <v>317000</v>
      </c>
      <c r="Z97" s="569"/>
      <c r="AA97" s="569">
        <v>44000</v>
      </c>
      <c r="AB97" s="569">
        <v>238000</v>
      </c>
      <c r="AC97" s="569"/>
      <c r="AD97" s="569"/>
      <c r="AE97" s="569">
        <v>35000</v>
      </c>
      <c r="AF97" s="569"/>
      <c r="AG97" s="569">
        <v>0</v>
      </c>
      <c r="AH97" s="558" t="s">
        <v>8712</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8433</v>
      </c>
      <c r="M98" s="211">
        <v>44913</v>
      </c>
      <c r="N98" s="212">
        <v>4000</v>
      </c>
      <c r="O98" s="213"/>
      <c r="P98" s="214" t="s">
        <v>613</v>
      </c>
      <c r="T98" s="711">
        <v>46143</v>
      </c>
      <c r="U98" s="558" t="s">
        <v>8711</v>
      </c>
      <c r="V98" s="557" t="s">
        <v>8714</v>
      </c>
      <c r="W98" s="558" t="s">
        <v>8713</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5739</v>
      </c>
      <c r="M99" s="211">
        <v>44913</v>
      </c>
      <c r="N99" s="212">
        <v>70000</v>
      </c>
      <c r="O99" s="213"/>
      <c r="P99" s="212" t="s">
        <v>621</v>
      </c>
      <c r="T99" s="711">
        <v>46143</v>
      </c>
      <c r="U99" s="558" t="s">
        <v>1867</v>
      </c>
      <c r="V99" s="557" t="s">
        <v>8705</v>
      </c>
      <c r="W99" s="558" t="s">
        <v>562</v>
      </c>
      <c r="X99" s="558" t="s">
        <v>427</v>
      </c>
      <c r="Y99" s="673">
        <v>629000</v>
      </c>
      <c r="Z99" s="569">
        <v>5000</v>
      </c>
      <c r="AA99" s="569">
        <v>360000</v>
      </c>
      <c r="AB99" s="569"/>
      <c r="AC99" s="569">
        <v>214000</v>
      </c>
      <c r="AD99" s="569"/>
      <c r="AE99" s="569">
        <v>50000</v>
      </c>
      <c r="AF99" s="569"/>
      <c r="AG99" s="569">
        <v>0</v>
      </c>
      <c r="AH99" s="558" t="s">
        <v>8704</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9066</v>
      </c>
      <c r="M100" s="211">
        <v>44913</v>
      </c>
      <c r="N100" s="212">
        <v>70000</v>
      </c>
      <c r="O100" s="213"/>
      <c r="P100" s="212" t="s">
        <v>622</v>
      </c>
      <c r="T100" s="711">
        <v>46143</v>
      </c>
      <c r="U100" s="558" t="s">
        <v>1867</v>
      </c>
      <c r="V100" s="557" t="s">
        <v>8703</v>
      </c>
      <c r="W100" s="558" t="s">
        <v>562</v>
      </c>
      <c r="X100" s="558" t="s">
        <v>426</v>
      </c>
      <c r="Y100" s="673">
        <v>504000</v>
      </c>
      <c r="Z100" s="569">
        <v>5000</v>
      </c>
      <c r="AA100" s="569">
        <v>409000</v>
      </c>
      <c r="AB100" s="569"/>
      <c r="AC100" s="569"/>
      <c r="AD100" s="569"/>
      <c r="AE100" s="569">
        <v>60000</v>
      </c>
      <c r="AF100" s="569">
        <v>30000</v>
      </c>
      <c r="AG100" s="569">
        <v>0</v>
      </c>
      <c r="AH100" s="558" t="s">
        <v>8743</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6799</v>
      </c>
      <c r="V101" s="557" t="s">
        <v>8731</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9070</v>
      </c>
      <c r="M102" s="211">
        <v>44906</v>
      </c>
      <c r="N102" s="212">
        <v>20000</v>
      </c>
      <c r="O102" s="213"/>
      <c r="P102" s="212" t="s">
        <v>624</v>
      </c>
      <c r="T102" s="711">
        <v>46143</v>
      </c>
      <c r="U102" s="558" t="s">
        <v>6799</v>
      </c>
      <c r="V102" s="557" t="s">
        <v>8348</v>
      </c>
      <c r="W102" s="558" t="s">
        <v>8732</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9057</v>
      </c>
      <c r="M103" s="211">
        <v>44906</v>
      </c>
      <c r="N103" s="212">
        <v>76000</v>
      </c>
      <c r="O103" s="213"/>
      <c r="P103" s="212" t="s">
        <v>625</v>
      </c>
      <c r="T103" s="711">
        <v>46143</v>
      </c>
      <c r="U103" s="558" t="s">
        <v>6799</v>
      </c>
      <c r="V103" s="557" t="s">
        <v>8659</v>
      </c>
      <c r="W103" s="558" t="s">
        <v>8660</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8716</v>
      </c>
      <c r="W104" s="558" t="s">
        <v>8830</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5439</v>
      </c>
      <c r="H105" s="405" t="s">
        <v>5638</v>
      </c>
      <c r="M105" s="211">
        <v>44906</v>
      </c>
      <c r="N105" s="212">
        <v>111000</v>
      </c>
      <c r="O105" s="213"/>
      <c r="P105" s="212" t="s">
        <v>626</v>
      </c>
      <c r="T105" s="711">
        <v>46143</v>
      </c>
      <c r="U105" s="558" t="s">
        <v>3454</v>
      </c>
      <c r="V105" s="557" t="s">
        <v>8716</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8770</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8706</v>
      </c>
      <c r="W107" s="558" t="s">
        <v>561</v>
      </c>
      <c r="X107" s="558" t="s">
        <v>426</v>
      </c>
      <c r="Y107" s="673">
        <v>2320000</v>
      </c>
      <c r="Z107" s="569">
        <v>23000</v>
      </c>
      <c r="AA107" s="569"/>
      <c r="AB107" s="569">
        <v>595000</v>
      </c>
      <c r="AC107" s="569">
        <v>1619000</v>
      </c>
      <c r="AD107" s="569"/>
      <c r="AE107" s="569">
        <v>80000</v>
      </c>
      <c r="AF107" s="569">
        <v>3000</v>
      </c>
      <c r="AG107" s="569">
        <v>0</v>
      </c>
      <c r="AH107" s="558" t="s">
        <v>8707</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6642</v>
      </c>
      <c r="V108" s="557" t="s">
        <v>8729</v>
      </c>
      <c r="W108" s="558" t="s">
        <v>580</v>
      </c>
      <c r="X108" s="558" t="s">
        <v>214</v>
      </c>
      <c r="Y108" s="673">
        <v>723000</v>
      </c>
      <c r="Z108" s="569">
        <v>5000</v>
      </c>
      <c r="AA108" s="569">
        <v>468000</v>
      </c>
      <c r="AB108" s="569">
        <v>13000</v>
      </c>
      <c r="AC108" s="569"/>
      <c r="AD108" s="569">
        <v>45000</v>
      </c>
      <c r="AE108" s="569">
        <v>80000</v>
      </c>
      <c r="AF108" s="569">
        <v>112000</v>
      </c>
      <c r="AG108" s="569">
        <v>0</v>
      </c>
      <c r="AH108" s="558" t="s">
        <v>8826</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9073</v>
      </c>
      <c r="M109" s="211">
        <v>44906</v>
      </c>
      <c r="N109" s="212">
        <v>10000</v>
      </c>
      <c r="O109" s="213"/>
      <c r="P109" s="212" t="s">
        <v>628</v>
      </c>
      <c r="T109" s="711">
        <v>46143</v>
      </c>
      <c r="U109" s="558" t="s">
        <v>6642</v>
      </c>
      <c r="V109" s="557" t="s">
        <v>8725</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6642</v>
      </c>
      <c r="V110" s="557" t="s">
        <v>8724</v>
      </c>
      <c r="W110" s="558" t="s">
        <v>561</v>
      </c>
      <c r="X110" s="558" t="s">
        <v>426</v>
      </c>
      <c r="Y110" s="673">
        <v>418000</v>
      </c>
      <c r="Z110" s="569">
        <v>25000</v>
      </c>
      <c r="AA110" s="569">
        <v>312000</v>
      </c>
      <c r="AB110" s="569"/>
      <c r="AC110" s="569"/>
      <c r="AD110" s="569"/>
      <c r="AE110" s="569">
        <v>80000</v>
      </c>
      <c r="AF110" s="569">
        <v>1000</v>
      </c>
      <c r="AG110" s="569">
        <v>0</v>
      </c>
      <c r="AH110" s="558" t="s">
        <v>8827</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9051</v>
      </c>
      <c r="M111" s="211">
        <v>44904</v>
      </c>
      <c r="N111" s="212">
        <v>4000</v>
      </c>
      <c r="O111" s="213"/>
      <c r="P111" s="214" t="s">
        <v>613</v>
      </c>
      <c r="T111" s="711">
        <v>46143</v>
      </c>
      <c r="U111" s="558" t="s">
        <v>6642</v>
      </c>
      <c r="V111" s="557" t="s">
        <v>8674</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9050</v>
      </c>
      <c r="M112" s="211">
        <v>44900</v>
      </c>
      <c r="N112" s="212">
        <v>87000</v>
      </c>
      <c r="O112" s="213"/>
      <c r="P112" s="212" t="s">
        <v>629</v>
      </c>
      <c r="T112" s="711">
        <v>46143</v>
      </c>
      <c r="U112" s="558" t="s">
        <v>6642</v>
      </c>
      <c r="V112" s="557" t="s">
        <v>8651</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9046</v>
      </c>
      <c r="M113" s="211">
        <v>44900</v>
      </c>
      <c r="N113" s="212">
        <v>4000</v>
      </c>
      <c r="O113" s="213"/>
      <c r="P113" s="214" t="s">
        <v>613</v>
      </c>
      <c r="T113" s="711">
        <v>46143</v>
      </c>
      <c r="U113" s="558" t="s">
        <v>6642</v>
      </c>
      <c r="V113" s="557" t="s">
        <v>8547</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6642</v>
      </c>
      <c r="V114" s="557" t="s">
        <v>8460</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5439</v>
      </c>
      <c r="H115" s="405" t="s">
        <v>7393</v>
      </c>
      <c r="M115" s="211">
        <v>44900</v>
      </c>
      <c r="N115" s="212">
        <v>4000</v>
      </c>
      <c r="O115" s="213"/>
      <c r="P115" s="214" t="s">
        <v>613</v>
      </c>
      <c r="T115" s="711">
        <v>46143</v>
      </c>
      <c r="U115" s="558" t="s">
        <v>2650</v>
      </c>
      <c r="V115" s="557" t="s">
        <v>5350</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8663</v>
      </c>
      <c r="V116" s="557" t="s">
        <v>8662</v>
      </c>
      <c r="W116" s="558" t="s">
        <v>580</v>
      </c>
      <c r="X116" s="558" t="s">
        <v>426</v>
      </c>
      <c r="Y116" s="673">
        <v>682000</v>
      </c>
      <c r="Z116" s="569">
        <v>5000</v>
      </c>
      <c r="AA116" s="569">
        <v>549000</v>
      </c>
      <c r="AB116" s="569"/>
      <c r="AC116" s="569"/>
      <c r="AD116" s="569">
        <v>45000</v>
      </c>
      <c r="AE116" s="569">
        <v>80000</v>
      </c>
      <c r="AF116" s="569">
        <v>3000</v>
      </c>
      <c r="AG116" s="569">
        <v>0</v>
      </c>
      <c r="AH116" s="558" t="s">
        <v>8673</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8745</v>
      </c>
      <c r="V117" s="557">
        <v>39353962</v>
      </c>
      <c r="W117" s="558" t="s">
        <v>4902</v>
      </c>
      <c r="X117" s="558" t="s">
        <v>214</v>
      </c>
      <c r="Y117" s="673">
        <v>317000</v>
      </c>
      <c r="Z117" s="569"/>
      <c r="AA117" s="569">
        <v>44000</v>
      </c>
      <c r="AB117" s="569">
        <v>238000</v>
      </c>
      <c r="AC117" s="569"/>
      <c r="AD117" s="569"/>
      <c r="AE117" s="569">
        <v>35000</v>
      </c>
      <c r="AF117" s="569"/>
      <c r="AG117" s="569">
        <v>0</v>
      </c>
      <c r="AH117" s="558" t="s">
        <v>8744</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9045</v>
      </c>
      <c r="M118" s="211">
        <v>44900</v>
      </c>
      <c r="N118" s="212">
        <v>70000</v>
      </c>
      <c r="O118" s="213"/>
      <c r="P118" s="212" t="s">
        <v>632</v>
      </c>
      <c r="T118" s="711">
        <v>46143</v>
      </c>
      <c r="U118" s="558" t="s">
        <v>2369</v>
      </c>
      <c r="V118" s="557" t="s">
        <v>6146</v>
      </c>
      <c r="W118" s="558" t="s">
        <v>8767</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6809</v>
      </c>
      <c r="V119" s="557" t="s">
        <v>8087</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5439</v>
      </c>
      <c r="H120" s="405" t="s">
        <v>7650</v>
      </c>
      <c r="M120" s="211">
        <v>44900</v>
      </c>
      <c r="N120" s="212">
        <v>4000</v>
      </c>
      <c r="O120" s="213"/>
      <c r="P120" s="214" t="s">
        <v>613</v>
      </c>
      <c r="T120" s="711">
        <v>46143</v>
      </c>
      <c r="U120" s="558" t="s">
        <v>6809</v>
      </c>
      <c r="V120" s="557" t="s">
        <v>5724</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5439</v>
      </c>
      <c r="H121" s="405" t="s">
        <v>5638</v>
      </c>
      <c r="M121" s="211">
        <v>44895</v>
      </c>
      <c r="N121" s="212">
        <v>180000</v>
      </c>
      <c r="O121" s="213"/>
      <c r="P121" s="212" t="s">
        <v>608</v>
      </c>
      <c r="T121" s="711">
        <v>46143</v>
      </c>
      <c r="U121" s="558" t="s">
        <v>6809</v>
      </c>
      <c r="V121" s="557" t="s">
        <v>8346</v>
      </c>
      <c r="W121" s="558" t="s">
        <v>1871</v>
      </c>
      <c r="X121" s="558" t="s">
        <v>426</v>
      </c>
      <c r="Y121" s="673">
        <v>77000</v>
      </c>
      <c r="Z121" s="569"/>
      <c r="AA121" s="569">
        <v>77000</v>
      </c>
      <c r="AB121" s="569"/>
      <c r="AC121" s="569"/>
      <c r="AD121" s="569"/>
      <c r="AE121" s="569">
        <v>0</v>
      </c>
      <c r="AF121" s="569"/>
      <c r="AG121" s="569">
        <v>0</v>
      </c>
      <c r="AH121" s="558" t="s">
        <v>8689</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9043</v>
      </c>
      <c r="M122" s="211">
        <v>44895</v>
      </c>
      <c r="N122" s="212">
        <v>90000</v>
      </c>
      <c r="O122" s="213"/>
      <c r="P122" s="212" t="s">
        <v>634</v>
      </c>
      <c r="T122" s="711">
        <v>46143</v>
      </c>
      <c r="U122" s="558" t="s">
        <v>6809</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8340</v>
      </c>
      <c r="M123" s="211">
        <v>44895</v>
      </c>
      <c r="N123" s="212">
        <v>4000</v>
      </c>
      <c r="O123" s="213"/>
      <c r="P123" s="214" t="s">
        <v>613</v>
      </c>
      <c r="T123" s="711">
        <v>46143</v>
      </c>
      <c r="U123" s="558" t="s">
        <v>8680</v>
      </c>
      <c r="V123" s="557" t="s">
        <v>8628</v>
      </c>
      <c r="W123" s="558" t="s">
        <v>561</v>
      </c>
      <c r="X123" s="558" t="s">
        <v>8681</v>
      </c>
      <c r="Y123" s="673">
        <v>1527000</v>
      </c>
      <c r="Z123" s="569">
        <v>40000</v>
      </c>
      <c r="AA123" s="569">
        <v>380000</v>
      </c>
      <c r="AB123" s="569"/>
      <c r="AC123" s="569">
        <v>1052000</v>
      </c>
      <c r="AD123" s="569"/>
      <c r="AE123" s="569">
        <v>55000</v>
      </c>
      <c r="AF123" s="569"/>
      <c r="AG123" s="569">
        <v>0</v>
      </c>
      <c r="AH123" s="558" t="s">
        <v>8682</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8657</v>
      </c>
      <c r="V124" s="557" t="s">
        <v>8669</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6991</v>
      </c>
      <c r="V125" s="557" t="s">
        <v>8540</v>
      </c>
      <c r="W125" s="558" t="s">
        <v>4544</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9027</v>
      </c>
      <c r="M126" s="211">
        <v>44895</v>
      </c>
      <c r="N126" s="212">
        <v>4000</v>
      </c>
      <c r="O126" s="213"/>
      <c r="P126" s="214" t="s">
        <v>613</v>
      </c>
      <c r="T126" s="711">
        <v>46143</v>
      </c>
      <c r="U126" s="558" t="s">
        <v>6743</v>
      </c>
      <c r="V126" s="557" t="s">
        <v>6742</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9000</v>
      </c>
      <c r="M127" s="211">
        <v>44893</v>
      </c>
      <c r="N127" s="212">
        <v>70000</v>
      </c>
      <c r="O127" s="213"/>
      <c r="P127" s="212" t="s">
        <v>637</v>
      </c>
      <c r="T127" s="711">
        <v>46143</v>
      </c>
      <c r="U127" s="558" t="s">
        <v>8870</v>
      </c>
      <c r="V127" s="557" t="s">
        <v>8807</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9026</v>
      </c>
      <c r="M128" s="211">
        <v>44893</v>
      </c>
      <c r="N128" s="212">
        <v>70000</v>
      </c>
      <c r="O128" s="213"/>
      <c r="P128" s="212" t="s">
        <v>638</v>
      </c>
      <c r="T128" s="711">
        <v>46143</v>
      </c>
      <c r="U128" s="558" t="s">
        <v>8670</v>
      </c>
      <c r="V128" s="557" t="s">
        <v>8700</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5439</v>
      </c>
      <c r="H129" s="405" t="s">
        <v>5564</v>
      </c>
      <c r="M129" s="211">
        <v>44893</v>
      </c>
      <c r="N129" s="212">
        <v>4000</v>
      </c>
      <c r="O129" s="213"/>
      <c r="P129" s="214" t="s">
        <v>613</v>
      </c>
      <c r="T129" s="711">
        <v>46143</v>
      </c>
      <c r="U129" s="558" t="s">
        <v>8670</v>
      </c>
      <c r="V129" s="557" t="s">
        <v>8701</v>
      </c>
      <c r="W129" s="558" t="s">
        <v>561</v>
      </c>
      <c r="X129" s="558" t="s">
        <v>426</v>
      </c>
      <c r="Y129" s="673">
        <v>865000</v>
      </c>
      <c r="Z129" s="569">
        <v>5000</v>
      </c>
      <c r="AA129" s="569">
        <v>822000</v>
      </c>
      <c r="AB129" s="569"/>
      <c r="AC129" s="569"/>
      <c r="AD129" s="569"/>
      <c r="AE129" s="569">
        <v>38000</v>
      </c>
      <c r="AF129" s="569"/>
      <c r="AG129" s="569">
        <v>0</v>
      </c>
      <c r="AH129" s="558" t="s">
        <v>8702</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8473</v>
      </c>
      <c r="V130" s="557" t="s">
        <v>8534</v>
      </c>
      <c r="W130" s="558" t="s">
        <v>426</v>
      </c>
      <c r="X130" s="558" t="s">
        <v>426</v>
      </c>
      <c r="Y130" s="673">
        <v>470000</v>
      </c>
      <c r="Z130" s="569">
        <v>5000</v>
      </c>
      <c r="AA130" s="569">
        <v>385000</v>
      </c>
      <c r="AB130" s="569"/>
      <c r="AC130" s="569"/>
      <c r="AD130" s="569"/>
      <c r="AE130" s="569">
        <v>80000</v>
      </c>
      <c r="AF130" s="569"/>
      <c r="AG130" s="569">
        <v>0</v>
      </c>
      <c r="AH130" s="558" t="s">
        <v>8533</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8991</v>
      </c>
      <c r="M131" s="211">
        <v>44893</v>
      </c>
      <c r="N131" s="212">
        <v>70000</v>
      </c>
      <c r="O131" s="213"/>
      <c r="P131" s="212" t="s">
        <v>640</v>
      </c>
      <c r="T131" s="711">
        <v>46113</v>
      </c>
      <c r="U131" s="558" t="s">
        <v>3755</v>
      </c>
      <c r="V131" s="557" t="s">
        <v>8592</v>
      </c>
      <c r="W131" s="558" t="s">
        <v>8593</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8527</v>
      </c>
      <c r="W132" s="558" t="s">
        <v>4333</v>
      </c>
      <c r="X132" s="558" t="s">
        <v>571</v>
      </c>
      <c r="Y132" s="673">
        <v>706000</v>
      </c>
      <c r="Z132" s="569">
        <v>16000</v>
      </c>
      <c r="AA132" s="569">
        <v>560000</v>
      </c>
      <c r="AB132" s="569"/>
      <c r="AC132" s="569"/>
      <c r="AD132" s="569"/>
      <c r="AE132" s="569">
        <v>110000</v>
      </c>
      <c r="AF132" s="569"/>
      <c r="AG132" s="569">
        <v>20000</v>
      </c>
      <c r="AH132" s="558" t="s">
        <v>8526</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8591</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4886</v>
      </c>
      <c r="M134" s="211">
        <v>44893</v>
      </c>
      <c r="N134" s="212">
        <v>4000</v>
      </c>
      <c r="O134" s="213"/>
      <c r="P134" s="214" t="s">
        <v>613</v>
      </c>
      <c r="T134" s="711">
        <v>46113</v>
      </c>
      <c r="U134" s="558" t="s">
        <v>6512</v>
      </c>
      <c r="V134" s="557" t="s">
        <v>8436</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8998</v>
      </c>
      <c r="M135" s="211">
        <v>44893</v>
      </c>
      <c r="N135" s="212">
        <v>140000</v>
      </c>
      <c r="O135" s="213"/>
      <c r="P135" s="212" t="s">
        <v>642</v>
      </c>
      <c r="T135" s="711">
        <v>46113</v>
      </c>
      <c r="U135" s="558" t="s">
        <v>6512</v>
      </c>
      <c r="V135" s="557" t="s">
        <v>8531</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6512</v>
      </c>
      <c r="V136" s="557" t="s">
        <v>4711</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8977</v>
      </c>
      <c r="M137" s="211">
        <v>44893</v>
      </c>
      <c r="N137" s="212">
        <v>4000</v>
      </c>
      <c r="O137" s="213"/>
      <c r="P137" s="214" t="s">
        <v>613</v>
      </c>
      <c r="T137" s="711">
        <v>46113</v>
      </c>
      <c r="U137" s="558" t="s">
        <v>6178</v>
      </c>
      <c r="V137" s="557" t="s">
        <v>8484</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6178</v>
      </c>
      <c r="V138" s="557" t="s">
        <v>8411</v>
      </c>
      <c r="W138" s="558" t="s">
        <v>561</v>
      </c>
      <c r="X138" s="558" t="s">
        <v>426</v>
      </c>
      <c r="Y138" s="673">
        <v>1164000</v>
      </c>
      <c r="Z138" s="569"/>
      <c r="AA138" s="569">
        <v>1079000</v>
      </c>
      <c r="AB138" s="569"/>
      <c r="AC138" s="569"/>
      <c r="AD138" s="569"/>
      <c r="AE138" s="569">
        <v>85000</v>
      </c>
      <c r="AF138" s="569"/>
      <c r="AG138" s="569">
        <v>0</v>
      </c>
      <c r="AH138" s="558" t="s">
        <v>8485</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8549</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8971</v>
      </c>
      <c r="M140" s="211">
        <v>44876</v>
      </c>
      <c r="N140" s="212">
        <v>4000</v>
      </c>
      <c r="O140" s="213"/>
      <c r="P140" s="214" t="s">
        <v>613</v>
      </c>
      <c r="T140" s="711">
        <v>46113</v>
      </c>
      <c r="U140" s="558" t="s">
        <v>6775</v>
      </c>
      <c r="V140" s="557">
        <v>1081417759</v>
      </c>
      <c r="W140" s="558" t="s">
        <v>8573</v>
      </c>
      <c r="X140" s="558" t="s">
        <v>5784</v>
      </c>
      <c r="Y140" s="673">
        <v>950000</v>
      </c>
      <c r="Z140" s="569"/>
      <c r="AA140" s="569">
        <v>134000</v>
      </c>
      <c r="AB140" s="569">
        <v>713000</v>
      </c>
      <c r="AC140" s="569"/>
      <c r="AD140" s="569"/>
      <c r="AE140" s="569">
        <v>103000</v>
      </c>
      <c r="AF140" s="569"/>
      <c r="AG140" s="569">
        <v>0</v>
      </c>
      <c r="AH140" s="558" t="s">
        <v>8574</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8113</v>
      </c>
      <c r="M141" s="211">
        <v>44876</v>
      </c>
      <c r="N141" s="212">
        <v>90000</v>
      </c>
      <c r="O141" s="213"/>
      <c r="P141" s="212" t="s">
        <v>645</v>
      </c>
      <c r="T141" s="711">
        <v>46113</v>
      </c>
      <c r="U141" s="558" t="s">
        <v>6995</v>
      </c>
      <c r="V141" s="557" t="s">
        <v>8552</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8970</v>
      </c>
      <c r="M142" s="211">
        <v>44870</v>
      </c>
      <c r="N142" s="212">
        <v>70000</v>
      </c>
      <c r="O142" s="213"/>
      <c r="P142" s="212" t="s">
        <v>646</v>
      </c>
      <c r="T142" s="711">
        <v>46113</v>
      </c>
      <c r="U142" s="558" t="s">
        <v>556</v>
      </c>
      <c r="V142" s="557" t="s">
        <v>8642</v>
      </c>
      <c r="W142" s="558" t="s">
        <v>3611</v>
      </c>
      <c r="X142" s="558" t="s">
        <v>427</v>
      </c>
      <c r="Y142" s="673">
        <v>1331000</v>
      </c>
      <c r="Z142" s="569"/>
      <c r="AA142" s="569">
        <v>1212000</v>
      </c>
      <c r="AB142" s="569"/>
      <c r="AC142" s="569"/>
      <c r="AD142" s="569">
        <v>74000</v>
      </c>
      <c r="AE142" s="569">
        <v>45000</v>
      </c>
      <c r="AF142" s="569"/>
      <c r="AG142" s="569">
        <v>0</v>
      </c>
      <c r="AH142" s="558" t="s">
        <v>8860</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8966</v>
      </c>
      <c r="M143" s="211">
        <v>44870</v>
      </c>
      <c r="N143" s="212">
        <v>70000</v>
      </c>
      <c r="O143" s="213"/>
      <c r="P143" s="212" t="s">
        <v>647</v>
      </c>
      <c r="T143" s="711">
        <v>46113</v>
      </c>
      <c r="U143" s="558" t="s">
        <v>556</v>
      </c>
      <c r="V143" s="557"/>
      <c r="W143" s="558" t="s">
        <v>4544</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8967</v>
      </c>
      <c r="M144" s="211">
        <v>44870</v>
      </c>
      <c r="N144" s="212">
        <v>90000</v>
      </c>
      <c r="O144" s="213"/>
      <c r="P144" s="212" t="s">
        <v>648</v>
      </c>
      <c r="T144" s="711">
        <v>46113</v>
      </c>
      <c r="U144" s="558" t="s">
        <v>556</v>
      </c>
      <c r="V144" s="557" t="s">
        <v>8508</v>
      </c>
      <c r="W144" s="558" t="s">
        <v>427</v>
      </c>
      <c r="X144" s="558"/>
      <c r="Y144" s="673">
        <v>1114000</v>
      </c>
      <c r="Z144" s="569">
        <v>5000</v>
      </c>
      <c r="AA144" s="569">
        <v>1004000</v>
      </c>
      <c r="AB144" s="569"/>
      <c r="AC144" s="569"/>
      <c r="AD144" s="569">
        <v>60000</v>
      </c>
      <c r="AE144" s="569">
        <v>45000</v>
      </c>
      <c r="AF144" s="569"/>
      <c r="AG144" s="569">
        <v>0</v>
      </c>
      <c r="AH144" s="558" t="s">
        <v>8861</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8414</v>
      </c>
      <c r="V145" s="557" t="s">
        <v>8410</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8962</v>
      </c>
      <c r="M146" s="211">
        <v>44867</v>
      </c>
      <c r="N146" s="212">
        <v>4000</v>
      </c>
      <c r="O146" s="213"/>
      <c r="P146" s="214" t="s">
        <v>613</v>
      </c>
      <c r="T146" s="711">
        <v>46113</v>
      </c>
      <c r="U146" s="558" t="s">
        <v>5010</v>
      </c>
      <c r="V146" s="557" t="s">
        <v>8400</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8961</v>
      </c>
      <c r="M147" s="211">
        <v>44863</v>
      </c>
      <c r="N147" s="212">
        <v>313000</v>
      </c>
      <c r="O147" s="213"/>
      <c r="P147" s="212" t="s">
        <v>649</v>
      </c>
      <c r="T147" s="711">
        <v>46113</v>
      </c>
      <c r="U147" s="558" t="s">
        <v>8683</v>
      </c>
      <c r="V147" s="557" t="s">
        <v>8618</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8946</v>
      </c>
      <c r="M148" s="211">
        <v>44862</v>
      </c>
      <c r="N148" s="212">
        <v>4000</v>
      </c>
      <c r="O148" s="213"/>
      <c r="P148" s="214" t="s">
        <v>613</v>
      </c>
      <c r="T148" s="711">
        <v>46113</v>
      </c>
      <c r="U148" s="558" t="s">
        <v>8532</v>
      </c>
      <c r="V148" s="557" t="s">
        <v>8529</v>
      </c>
      <c r="W148" s="558" t="s">
        <v>561</v>
      </c>
      <c r="X148" s="558" t="s">
        <v>8393</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8939</v>
      </c>
      <c r="M149" s="211">
        <v>44862</v>
      </c>
      <c r="N149" s="212">
        <v>4000</v>
      </c>
      <c r="O149" s="213"/>
      <c r="P149" s="214" t="s">
        <v>613</v>
      </c>
      <c r="T149" s="711">
        <v>46113</v>
      </c>
      <c r="U149" s="558" t="s">
        <v>8483</v>
      </c>
      <c r="V149" s="557" t="s">
        <v>8444</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8452</v>
      </c>
      <c r="V150" s="557" t="s">
        <v>5592</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5940</v>
      </c>
      <c r="V151" s="557" t="s">
        <v>7654</v>
      </c>
      <c r="W151" s="558" t="s">
        <v>580</v>
      </c>
      <c r="X151" s="558" t="s">
        <v>238</v>
      </c>
      <c r="Y151" s="673">
        <v>2143000</v>
      </c>
      <c r="Z151" s="569">
        <v>28000</v>
      </c>
      <c r="AA151" s="569">
        <v>780000</v>
      </c>
      <c r="AB151" s="569"/>
      <c r="AC151" s="569">
        <v>537000</v>
      </c>
      <c r="AD151" s="569">
        <v>718000</v>
      </c>
      <c r="AE151" s="569">
        <v>80000</v>
      </c>
      <c r="AF151" s="569"/>
      <c r="AG151" s="569">
        <v>0</v>
      </c>
      <c r="AH151" s="558" t="s">
        <v>8710</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8131</v>
      </c>
      <c r="M152" s="211">
        <v>44862</v>
      </c>
      <c r="N152" s="212">
        <v>70000</v>
      </c>
      <c r="O152" s="213"/>
      <c r="P152" s="212" t="s">
        <v>651</v>
      </c>
      <c r="T152" s="711">
        <v>46113</v>
      </c>
      <c r="U152" s="558" t="s">
        <v>8426</v>
      </c>
      <c r="V152" s="557" t="s">
        <v>8430</v>
      </c>
      <c r="W152" s="558" t="s">
        <v>8431</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5439</v>
      </c>
      <c r="H153" s="405" t="s">
        <v>5638</v>
      </c>
      <c r="M153" s="211">
        <v>44862</v>
      </c>
      <c r="N153" s="212">
        <v>4000</v>
      </c>
      <c r="O153" s="213"/>
      <c r="P153" s="214" t="s">
        <v>613</v>
      </c>
      <c r="T153" s="711">
        <v>46113</v>
      </c>
      <c r="U153" s="558" t="s">
        <v>6799</v>
      </c>
      <c r="V153" s="557" t="s">
        <v>8313</v>
      </c>
      <c r="W153" s="558" t="s">
        <v>8350</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5439</v>
      </c>
      <c r="H154" s="405" t="s">
        <v>5564</v>
      </c>
      <c r="M154" s="211">
        <v>44862</v>
      </c>
      <c r="N154" s="212">
        <v>70000</v>
      </c>
      <c r="O154" s="213"/>
      <c r="P154" s="212" t="s">
        <v>652</v>
      </c>
      <c r="T154" s="711">
        <v>46113</v>
      </c>
      <c r="U154" s="558" t="s">
        <v>8354</v>
      </c>
      <c r="V154" s="557">
        <v>1092354176</v>
      </c>
      <c r="W154" s="558" t="s">
        <v>8581</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5439</v>
      </c>
      <c r="H155" s="405" t="s">
        <v>7393</v>
      </c>
      <c r="M155" s="211">
        <v>44862</v>
      </c>
      <c r="N155" s="212">
        <v>4000</v>
      </c>
      <c r="O155" s="213"/>
      <c r="P155" s="214" t="s">
        <v>613</v>
      </c>
      <c r="T155" s="711">
        <v>46113</v>
      </c>
      <c r="U155" s="558" t="s">
        <v>8595</v>
      </c>
      <c r="V155" s="557" t="s">
        <v>8594</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8922</v>
      </c>
      <c r="M156" s="211">
        <v>44862</v>
      </c>
      <c r="N156" s="212">
        <v>116000</v>
      </c>
      <c r="O156" s="213"/>
      <c r="P156" s="212" t="s">
        <v>653</v>
      </c>
      <c r="T156" s="711">
        <v>46113</v>
      </c>
      <c r="U156" s="558" t="s">
        <v>582</v>
      </c>
      <c r="V156" s="557" t="s">
        <v>8311</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8576</v>
      </c>
      <c r="V157" s="557" t="s">
        <v>8555</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4231</v>
      </c>
      <c r="W158" s="558" t="s">
        <v>4232</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8580</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6653</v>
      </c>
      <c r="V160" s="557" t="s">
        <v>8608</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6653</v>
      </c>
      <c r="V161" s="557" t="s">
        <v>8609</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8904</v>
      </c>
      <c r="M162" s="211">
        <v>44862</v>
      </c>
      <c r="N162" s="212">
        <v>70000</v>
      </c>
      <c r="O162" s="213"/>
      <c r="P162" s="212" t="s">
        <v>656</v>
      </c>
      <c r="T162" s="711">
        <v>46113</v>
      </c>
      <c r="U162" s="558" t="s">
        <v>6653</v>
      </c>
      <c r="V162" s="557" t="s">
        <v>8554</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6653</v>
      </c>
      <c r="V163" s="557" t="s">
        <v>8553</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8903</v>
      </c>
      <c r="M164" s="211">
        <v>44862</v>
      </c>
      <c r="N164" s="212">
        <v>40000</v>
      </c>
      <c r="O164" s="213"/>
      <c r="P164" s="212" t="s">
        <v>657</v>
      </c>
      <c r="T164" s="711">
        <v>46113</v>
      </c>
      <c r="U164" s="558" t="s">
        <v>6505</v>
      </c>
      <c r="V164" s="557" t="s">
        <v>8541</v>
      </c>
      <c r="W164" s="558" t="s">
        <v>426</v>
      </c>
      <c r="X164" s="558"/>
      <c r="Y164" s="673">
        <v>461000</v>
      </c>
      <c r="Z164" s="569">
        <v>5000</v>
      </c>
      <c r="AA164" s="569">
        <v>375000</v>
      </c>
      <c r="AB164" s="569"/>
      <c r="AC164" s="569"/>
      <c r="AD164" s="569"/>
      <c r="AE164" s="569">
        <v>81000</v>
      </c>
      <c r="AF164" s="569"/>
      <c r="AG164" s="569">
        <v>0</v>
      </c>
      <c r="AH164" s="558" t="s">
        <v>8543</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8901</v>
      </c>
      <c r="M165" s="211">
        <v>44862</v>
      </c>
      <c r="N165" s="212">
        <v>83000</v>
      </c>
      <c r="O165" s="213"/>
      <c r="P165" s="212" t="s">
        <v>658</v>
      </c>
      <c r="T165" s="711">
        <v>46113</v>
      </c>
      <c r="U165" s="558" t="s">
        <v>6991</v>
      </c>
      <c r="V165" s="557" t="s">
        <v>8238</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8898</v>
      </c>
      <c r="M166" s="211">
        <v>44862</v>
      </c>
      <c r="N166" s="212">
        <v>10000</v>
      </c>
      <c r="O166" s="213"/>
      <c r="P166" s="212" t="s">
        <v>659</v>
      </c>
      <c r="T166" s="711">
        <v>46113</v>
      </c>
      <c r="U166" s="558" t="s">
        <v>6991</v>
      </c>
      <c r="V166" s="557" t="s">
        <v>8540</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8899</v>
      </c>
      <c r="M167" s="211">
        <v>44856</v>
      </c>
      <c r="N167" s="212">
        <v>28000</v>
      </c>
      <c r="O167" s="213"/>
      <c r="P167" s="212" t="s">
        <v>660</v>
      </c>
      <c r="T167" s="711">
        <v>46113</v>
      </c>
      <c r="U167" s="558" t="s">
        <v>6649</v>
      </c>
      <c r="V167" s="557" t="s">
        <v>4909</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8360</v>
      </c>
      <c r="M168" s="211">
        <v>44856</v>
      </c>
      <c r="N168" s="212">
        <v>4000</v>
      </c>
      <c r="O168" s="213"/>
      <c r="P168" s="214" t="s">
        <v>613</v>
      </c>
      <c r="T168" s="711">
        <v>46082</v>
      </c>
      <c r="U168" s="558" t="s">
        <v>3956</v>
      </c>
      <c r="V168" s="557" t="s">
        <v>8432</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8897</v>
      </c>
      <c r="M169" s="211">
        <v>44856</v>
      </c>
      <c r="N169" s="212">
        <v>86000</v>
      </c>
      <c r="O169" s="213"/>
      <c r="P169" s="212" t="s">
        <v>661</v>
      </c>
      <c r="T169" s="711">
        <v>46082</v>
      </c>
      <c r="U169" s="558" t="s">
        <v>8351</v>
      </c>
      <c r="V169" s="557" t="s">
        <v>8292</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5631</v>
      </c>
      <c r="V170" s="557" t="s">
        <v>8388</v>
      </c>
      <c r="W170" s="558" t="s">
        <v>561</v>
      </c>
      <c r="X170" s="558" t="s">
        <v>8393</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5673</v>
      </c>
      <c r="M171" s="211">
        <v>44856</v>
      </c>
      <c r="N171" s="212">
        <v>82000</v>
      </c>
      <c r="O171" s="213"/>
      <c r="P171" s="212" t="s">
        <v>662</v>
      </c>
      <c r="T171" s="711">
        <v>46082</v>
      </c>
      <c r="U171" s="558" t="s">
        <v>2357</v>
      </c>
      <c r="V171" s="557" t="s">
        <v>8284</v>
      </c>
      <c r="W171" s="558" t="s">
        <v>562</v>
      </c>
      <c r="X171" s="558" t="s">
        <v>426</v>
      </c>
      <c r="Y171" s="673">
        <v>518000</v>
      </c>
      <c r="Z171" s="569">
        <v>5000</v>
      </c>
      <c r="AA171" s="569"/>
      <c r="AB171" s="569"/>
      <c r="AC171" s="569"/>
      <c r="AD171" s="569">
        <v>513000</v>
      </c>
      <c r="AE171" s="569">
        <v>0</v>
      </c>
      <c r="AF171" s="569"/>
      <c r="AG171" s="569">
        <v>0</v>
      </c>
      <c r="AH171" s="558" t="s">
        <v>8345</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8891</v>
      </c>
      <c r="M172" s="211">
        <v>44856</v>
      </c>
      <c r="N172" s="212">
        <v>88000</v>
      </c>
      <c r="O172" s="213"/>
      <c r="P172" s="212" t="s">
        <v>663</v>
      </c>
      <c r="T172" s="711">
        <v>46082</v>
      </c>
      <c r="U172" s="558" t="s">
        <v>6512</v>
      </c>
      <c r="V172" s="557" t="s">
        <v>7358</v>
      </c>
      <c r="W172" s="558" t="s">
        <v>561</v>
      </c>
      <c r="X172" s="558" t="s">
        <v>426</v>
      </c>
      <c r="Y172" s="673">
        <v>237000</v>
      </c>
      <c r="Z172" s="569">
        <v>5000</v>
      </c>
      <c r="AA172" s="569">
        <v>232000</v>
      </c>
      <c r="AB172" s="569"/>
      <c r="AC172" s="569"/>
      <c r="AD172" s="569"/>
      <c r="AE172" s="569">
        <v>0</v>
      </c>
      <c r="AF172" s="569"/>
      <c r="AG172" s="569">
        <v>0</v>
      </c>
      <c r="AH172" s="558" t="s">
        <v>8546</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6512</v>
      </c>
      <c r="V173" s="557" t="s">
        <v>8310</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5439</v>
      </c>
      <c r="H174" s="405" t="s">
        <v>5593</v>
      </c>
      <c r="M174" s="211">
        <v>44852</v>
      </c>
      <c r="N174" s="212">
        <v>128000</v>
      </c>
      <c r="O174" s="213"/>
      <c r="P174" s="212" t="s">
        <v>665</v>
      </c>
      <c r="T174" s="711">
        <v>46082</v>
      </c>
      <c r="U174" s="558" t="s">
        <v>6548</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8888</v>
      </c>
      <c r="M175" s="211">
        <v>44852</v>
      </c>
      <c r="N175" s="212">
        <v>4000</v>
      </c>
      <c r="O175" s="213"/>
      <c r="P175" s="214" t="s">
        <v>613</v>
      </c>
      <c r="T175" s="711">
        <v>46082</v>
      </c>
      <c r="U175" s="558" t="s">
        <v>6548</v>
      </c>
      <c r="V175" s="557" t="s">
        <v>6217</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6548</v>
      </c>
      <c r="V176" s="557" t="s">
        <v>8217</v>
      </c>
      <c r="W176" s="558" t="s">
        <v>561</v>
      </c>
      <c r="X176" s="558" t="s">
        <v>426</v>
      </c>
      <c r="Y176" s="673">
        <v>1761000</v>
      </c>
      <c r="Z176" s="569">
        <v>5000</v>
      </c>
      <c r="AA176" s="569">
        <v>1676000</v>
      </c>
      <c r="AB176" s="569"/>
      <c r="AC176" s="569"/>
      <c r="AD176" s="569"/>
      <c r="AE176" s="569">
        <v>80000</v>
      </c>
      <c r="AF176" s="569"/>
      <c r="AG176" s="569">
        <v>0</v>
      </c>
      <c r="AH176" s="558" t="s">
        <v>8467</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8886</v>
      </c>
      <c r="M177" s="211">
        <v>44848</v>
      </c>
      <c r="N177" s="212">
        <v>70000</v>
      </c>
      <c r="O177" s="213"/>
      <c r="P177" s="212" t="s">
        <v>667</v>
      </c>
      <c r="T177" s="711">
        <v>46082</v>
      </c>
      <c r="U177" s="558" t="s">
        <v>6548</v>
      </c>
      <c r="V177" s="557" t="s">
        <v>8190</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8921</v>
      </c>
      <c r="M178" s="211">
        <v>44847</v>
      </c>
      <c r="N178" s="212">
        <v>32000</v>
      </c>
      <c r="O178" s="213"/>
      <c r="P178" s="212" t="s">
        <v>668</v>
      </c>
      <c r="T178" s="711">
        <v>46082</v>
      </c>
      <c r="U178" s="558" t="s">
        <v>8132</v>
      </c>
      <c r="V178" s="557" t="s">
        <v>8125</v>
      </c>
      <c r="W178" s="558" t="s">
        <v>8126</v>
      </c>
      <c r="X178" s="558" t="s">
        <v>214</v>
      </c>
      <c r="Y178" s="673">
        <v>390000</v>
      </c>
      <c r="Z178" s="569"/>
      <c r="AA178" s="569">
        <v>344000</v>
      </c>
      <c r="AB178" s="569"/>
      <c r="AC178" s="569"/>
      <c r="AD178" s="569"/>
      <c r="AE178" s="569">
        <v>40000</v>
      </c>
      <c r="AF178" s="569">
        <v>6000</v>
      </c>
      <c r="AG178" s="569">
        <v>0</v>
      </c>
      <c r="AH178" s="558" t="s">
        <v>8127</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5549</v>
      </c>
      <c r="X179" s="558" t="s">
        <v>8390</v>
      </c>
      <c r="Y179" s="673">
        <v>168000</v>
      </c>
      <c r="Z179" s="569"/>
      <c r="AA179" s="569">
        <v>32000</v>
      </c>
      <c r="AB179" s="569">
        <v>126000</v>
      </c>
      <c r="AC179" s="569"/>
      <c r="AD179" s="569"/>
      <c r="AE179" s="569">
        <v>10000</v>
      </c>
      <c r="AF179" s="569"/>
      <c r="AG179" s="569">
        <v>0</v>
      </c>
      <c r="AH179" s="558" t="s">
        <v>8389</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8884</v>
      </c>
      <c r="M180" s="211">
        <v>44840</v>
      </c>
      <c r="N180" s="212">
        <v>70000</v>
      </c>
      <c r="O180" s="213"/>
      <c r="P180" s="212" t="s">
        <v>669</v>
      </c>
      <c r="T180" s="711">
        <v>46082</v>
      </c>
      <c r="U180" s="558" t="s">
        <v>556</v>
      </c>
      <c r="V180" s="557" t="s">
        <v>7151</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8873</v>
      </c>
      <c r="M181" s="211">
        <v>44839</v>
      </c>
      <c r="N181" s="212">
        <v>10000</v>
      </c>
      <c r="O181" s="213"/>
      <c r="P181" s="212" t="s">
        <v>670</v>
      </c>
      <c r="T181" s="711">
        <v>46082</v>
      </c>
      <c r="U181" s="558" t="s">
        <v>556</v>
      </c>
      <c r="V181" s="557">
        <v>1152455224</v>
      </c>
      <c r="W181" s="558" t="s">
        <v>8126</v>
      </c>
      <c r="X181" s="558" t="s">
        <v>214</v>
      </c>
      <c r="Y181" s="673">
        <v>835000</v>
      </c>
      <c r="Z181" s="569">
        <v>340000</v>
      </c>
      <c r="AA181" s="569">
        <v>227000</v>
      </c>
      <c r="AB181" s="569">
        <v>44000</v>
      </c>
      <c r="AC181" s="569">
        <v>79000</v>
      </c>
      <c r="AD181" s="569">
        <v>70000</v>
      </c>
      <c r="AE181" s="569">
        <v>75000</v>
      </c>
      <c r="AF181" s="569"/>
      <c r="AG181" s="569">
        <v>0</v>
      </c>
      <c r="AH181" s="558" t="s">
        <v>8602</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8881</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5010</v>
      </c>
      <c r="V183" s="557" t="s">
        <v>8353</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8880</v>
      </c>
      <c r="M184" s="211">
        <v>44838</v>
      </c>
      <c r="N184" s="212">
        <v>4000</v>
      </c>
      <c r="O184" s="213"/>
      <c r="P184" s="214" t="s">
        <v>613</v>
      </c>
      <c r="T184" s="671">
        <v>46082</v>
      </c>
      <c r="U184" s="558" t="s">
        <v>8249</v>
      </c>
      <c r="V184" s="557" t="s">
        <v>7988</v>
      </c>
      <c r="W184" s="558" t="s">
        <v>561</v>
      </c>
      <c r="X184" s="558" t="s">
        <v>427</v>
      </c>
      <c r="Y184" s="673">
        <v>651000</v>
      </c>
      <c r="Z184" s="569">
        <v>5000</v>
      </c>
      <c r="AA184" s="712">
        <v>354000</v>
      </c>
      <c r="AB184" s="569"/>
      <c r="AC184" s="569">
        <v>204000</v>
      </c>
      <c r="AD184" s="569">
        <v>18000</v>
      </c>
      <c r="AE184" s="712">
        <v>70000</v>
      </c>
      <c r="AF184" s="569"/>
      <c r="AG184" s="569">
        <v>0</v>
      </c>
      <c r="AH184" s="558" t="s">
        <v>8276</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8874</v>
      </c>
      <c r="M185" s="211">
        <v>44838</v>
      </c>
      <c r="N185" s="212">
        <v>80000</v>
      </c>
      <c r="O185" s="213"/>
      <c r="P185" s="212" t="s">
        <v>673</v>
      </c>
      <c r="T185" s="671">
        <v>46082</v>
      </c>
      <c r="U185" s="558" t="s">
        <v>5300</v>
      </c>
      <c r="V185" s="557" t="s">
        <v>5724</v>
      </c>
      <c r="W185" s="558" t="s">
        <v>6025</v>
      </c>
      <c r="X185" s="558" t="s">
        <v>426</v>
      </c>
      <c r="Y185" s="673">
        <v>351000</v>
      </c>
      <c r="Z185" s="569">
        <v>5000</v>
      </c>
      <c r="AA185" s="712">
        <v>256000</v>
      </c>
      <c r="AB185" s="569"/>
      <c r="AC185" s="569"/>
      <c r="AD185" s="569">
        <v>18000</v>
      </c>
      <c r="AE185" s="712">
        <v>70000</v>
      </c>
      <c r="AF185" s="569">
        <v>2000</v>
      </c>
      <c r="AG185" s="569">
        <v>0</v>
      </c>
      <c r="AH185" s="558" t="s">
        <v>8342</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8887</v>
      </c>
      <c r="M186" s="211">
        <v>44838</v>
      </c>
      <c r="N186" s="212">
        <v>70000</v>
      </c>
      <c r="O186" s="213"/>
      <c r="P186" s="212" t="s">
        <v>674</v>
      </c>
      <c r="T186" s="671">
        <v>46082</v>
      </c>
      <c r="U186" s="558" t="s">
        <v>1814</v>
      </c>
      <c r="V186" s="557" t="s">
        <v>8119</v>
      </c>
      <c r="W186" s="558" t="s">
        <v>561</v>
      </c>
      <c r="X186" s="558" t="s">
        <v>424</v>
      </c>
      <c r="Y186" s="673">
        <v>309000</v>
      </c>
      <c r="Z186" s="569"/>
      <c r="AA186" s="712">
        <v>169000</v>
      </c>
      <c r="AB186" s="569"/>
      <c r="AC186" s="569"/>
      <c r="AD186" s="569"/>
      <c r="AE186" s="712">
        <v>80000</v>
      </c>
      <c r="AF186" s="569">
        <v>60000</v>
      </c>
      <c r="AG186" s="569">
        <v>0</v>
      </c>
      <c r="AH186" s="558" t="s">
        <v>8231</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8424</v>
      </c>
      <c r="V187" s="557" t="s">
        <v>8412</v>
      </c>
      <c r="W187" s="558" t="s">
        <v>8413</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5940</v>
      </c>
      <c r="V188" s="557" t="s">
        <v>8309</v>
      </c>
      <c r="W188" s="558" t="s">
        <v>580</v>
      </c>
      <c r="X188" s="558" t="s">
        <v>238</v>
      </c>
      <c r="Y188" s="673">
        <v>701000</v>
      </c>
      <c r="Z188" s="569">
        <v>5000</v>
      </c>
      <c r="AA188" s="712">
        <v>616000</v>
      </c>
      <c r="AB188" s="569"/>
      <c r="AC188" s="569"/>
      <c r="AD188" s="569"/>
      <c r="AE188" s="712">
        <v>80000</v>
      </c>
      <c r="AF188" s="569"/>
      <c r="AG188" s="569">
        <v>0</v>
      </c>
      <c r="AH188" s="558" t="s">
        <v>8021</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6799</v>
      </c>
      <c r="V189" s="557" t="s">
        <v>5403</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5439</v>
      </c>
      <c r="H190" s="405" t="s">
        <v>5638</v>
      </c>
      <c r="M190" s="211">
        <v>44834</v>
      </c>
      <c r="N190" s="212">
        <v>70000</v>
      </c>
      <c r="O190" s="213"/>
      <c r="P190" s="212" t="s">
        <v>652</v>
      </c>
      <c r="T190" s="671">
        <v>46082</v>
      </c>
      <c r="U190" s="558" t="s">
        <v>3454</v>
      </c>
      <c r="V190" s="557" t="s">
        <v>8312</v>
      </c>
      <c r="W190" s="558" t="s">
        <v>4780</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8875</v>
      </c>
      <c r="M191" s="211">
        <v>44834</v>
      </c>
      <c r="N191" s="212">
        <v>4000</v>
      </c>
      <c r="O191" s="213"/>
      <c r="P191" s="214" t="s">
        <v>613</v>
      </c>
      <c r="T191" s="671">
        <v>46082</v>
      </c>
      <c r="U191" s="558" t="s">
        <v>8354</v>
      </c>
      <c r="V191" s="557">
        <v>88238768</v>
      </c>
      <c r="W191" s="558" t="s">
        <v>8395</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8397</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8850</v>
      </c>
      <c r="M193" s="211">
        <v>44834</v>
      </c>
      <c r="N193" s="212">
        <v>4000</v>
      </c>
      <c r="O193" s="213"/>
      <c r="P193" s="214" t="s">
        <v>613</v>
      </c>
      <c r="T193" s="671">
        <v>46082</v>
      </c>
      <c r="U193" s="558" t="s">
        <v>582</v>
      </c>
      <c r="V193" s="557" t="s">
        <v>8396</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8848</v>
      </c>
      <c r="M194" s="211">
        <v>44828</v>
      </c>
      <c r="N194" s="212">
        <v>193000</v>
      </c>
      <c r="O194" s="213"/>
      <c r="P194" s="212" t="s">
        <v>676</v>
      </c>
      <c r="T194" s="671">
        <v>46082</v>
      </c>
      <c r="U194" s="558" t="s">
        <v>582</v>
      </c>
      <c r="V194" s="557" t="s">
        <v>8246</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8131</v>
      </c>
      <c r="M195" s="211">
        <v>44828</v>
      </c>
      <c r="N195" s="212">
        <v>157000</v>
      </c>
      <c r="O195" s="213"/>
      <c r="P195" s="212" t="s">
        <v>677</v>
      </c>
      <c r="T195" s="671">
        <v>46082</v>
      </c>
      <c r="U195" s="558" t="s">
        <v>6642</v>
      </c>
      <c r="V195" s="557" t="s">
        <v>8399</v>
      </c>
      <c r="W195" s="558" t="s">
        <v>4232</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6642</v>
      </c>
      <c r="V196" s="557" t="s">
        <v>8240</v>
      </c>
      <c r="W196" s="558" t="s">
        <v>4229</v>
      </c>
      <c r="X196" s="558" t="s">
        <v>426</v>
      </c>
      <c r="Y196" s="673">
        <v>418000</v>
      </c>
      <c r="Z196" s="569">
        <v>5000</v>
      </c>
      <c r="AA196" s="712">
        <v>332000</v>
      </c>
      <c r="AB196" s="569"/>
      <c r="AC196" s="569"/>
      <c r="AD196" s="569"/>
      <c r="AE196" s="712">
        <v>80000</v>
      </c>
      <c r="AF196" s="569">
        <v>1000</v>
      </c>
      <c r="AG196" s="569">
        <v>0</v>
      </c>
      <c r="AH196" s="558" t="s">
        <v>8281</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6642</v>
      </c>
      <c r="V197" s="557" t="s">
        <v>8218</v>
      </c>
      <c r="W197" s="558" t="s">
        <v>561</v>
      </c>
      <c r="X197" s="558" t="s">
        <v>426</v>
      </c>
      <c r="Y197" s="673">
        <v>872000</v>
      </c>
      <c r="Z197" s="569">
        <v>5000</v>
      </c>
      <c r="AA197" s="712">
        <v>452000</v>
      </c>
      <c r="AB197" s="569"/>
      <c r="AC197" s="569">
        <v>364000</v>
      </c>
      <c r="AD197" s="569"/>
      <c r="AE197" s="712">
        <v>51000</v>
      </c>
      <c r="AF197" s="569"/>
      <c r="AG197" s="569">
        <v>0</v>
      </c>
      <c r="AH197" s="558" t="s">
        <v>8219</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6642</v>
      </c>
      <c r="V198" s="557" t="s">
        <v>8344</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8840</v>
      </c>
      <c r="M199" s="211">
        <v>44820</v>
      </c>
      <c r="N199" s="212">
        <v>15000</v>
      </c>
      <c r="O199" s="213"/>
      <c r="P199" s="212" t="s">
        <v>679</v>
      </c>
      <c r="T199" s="671">
        <v>46082</v>
      </c>
      <c r="U199" s="558" t="s">
        <v>5853</v>
      </c>
      <c r="V199" s="557" t="s">
        <v>8328</v>
      </c>
      <c r="W199" s="558" t="s">
        <v>5569</v>
      </c>
      <c r="X199" s="558" t="s">
        <v>426</v>
      </c>
      <c r="Y199" s="673">
        <v>1098000</v>
      </c>
      <c r="Z199" s="569">
        <v>5000</v>
      </c>
      <c r="AA199" s="712">
        <v>680000</v>
      </c>
      <c r="AB199" s="569"/>
      <c r="AC199" s="569">
        <v>282000</v>
      </c>
      <c r="AD199" s="569">
        <v>50000</v>
      </c>
      <c r="AE199" s="712">
        <v>80000</v>
      </c>
      <c r="AF199" s="569">
        <v>1000</v>
      </c>
      <c r="AG199" s="569">
        <v>0</v>
      </c>
      <c r="AH199" s="558" t="s">
        <v>8386</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5439</v>
      </c>
      <c r="H200" s="405" t="s">
        <v>5638</v>
      </c>
      <c r="M200" s="211">
        <v>44819</v>
      </c>
      <c r="N200" s="212">
        <v>86000</v>
      </c>
      <c r="O200" s="213"/>
      <c r="P200" s="212" t="s">
        <v>680</v>
      </c>
      <c r="T200" s="671">
        <v>46082</v>
      </c>
      <c r="U200" s="558" t="s">
        <v>5632</v>
      </c>
      <c r="V200" s="557" t="s">
        <v>8159</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5439</v>
      </c>
      <c r="H201" s="405" t="s">
        <v>5593</v>
      </c>
      <c r="M201" s="211">
        <v>44819</v>
      </c>
      <c r="N201" s="212">
        <v>68000</v>
      </c>
      <c r="O201" s="213"/>
      <c r="P201" s="212" t="s">
        <v>681</v>
      </c>
      <c r="T201" s="671">
        <v>46082</v>
      </c>
      <c r="U201" s="558" t="s">
        <v>6803</v>
      </c>
      <c r="V201" s="557" t="s">
        <v>8278</v>
      </c>
      <c r="W201" s="558" t="s">
        <v>561</v>
      </c>
      <c r="X201" s="558" t="s">
        <v>426</v>
      </c>
      <c r="Y201" s="673">
        <v>479000</v>
      </c>
      <c r="Z201" s="569">
        <v>5000</v>
      </c>
      <c r="AA201" s="712">
        <v>391000</v>
      </c>
      <c r="AB201" s="569"/>
      <c r="AC201" s="569"/>
      <c r="AD201" s="569">
        <v>18000</v>
      </c>
      <c r="AE201" s="712">
        <v>65000</v>
      </c>
      <c r="AF201" s="569"/>
      <c r="AG201" s="569">
        <v>0</v>
      </c>
      <c r="AH201" s="558" t="s">
        <v>8277</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8398</v>
      </c>
      <c r="V202" s="557">
        <v>1123326925</v>
      </c>
      <c r="W202" s="558" t="s">
        <v>8373</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5439</v>
      </c>
      <c r="H203" s="405" t="s">
        <v>5638</v>
      </c>
      <c r="M203" s="211">
        <v>44819</v>
      </c>
      <c r="N203" s="212">
        <v>4000</v>
      </c>
      <c r="O203" s="213"/>
      <c r="P203" s="214" t="s">
        <v>613</v>
      </c>
      <c r="T203" s="671">
        <v>46082</v>
      </c>
      <c r="U203" s="558" t="s">
        <v>6000</v>
      </c>
      <c r="V203" s="557" t="s">
        <v>8408</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6809</v>
      </c>
      <c r="V204" s="557" t="s">
        <v>8346</v>
      </c>
      <c r="W204" s="558" t="s">
        <v>8347</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8837</v>
      </c>
      <c r="M205" s="211">
        <v>44819</v>
      </c>
      <c r="N205" s="212">
        <v>4000</v>
      </c>
      <c r="O205" s="213"/>
      <c r="P205" s="214" t="s">
        <v>613</v>
      </c>
      <c r="T205" s="671">
        <v>46082</v>
      </c>
      <c r="U205" s="558" t="s">
        <v>8279</v>
      </c>
      <c r="V205" s="557" t="s">
        <v>8280</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6653</v>
      </c>
      <c r="V206" s="557" t="s">
        <v>7893</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8836</v>
      </c>
      <c r="M207" s="211">
        <v>44819</v>
      </c>
      <c r="N207" s="212">
        <v>4000</v>
      </c>
      <c r="O207" s="213"/>
      <c r="P207" s="214" t="s">
        <v>613</v>
      </c>
      <c r="T207" s="671">
        <v>46082</v>
      </c>
      <c r="U207" s="558" t="s">
        <v>6991</v>
      </c>
      <c r="V207" s="557" t="s">
        <v>5331</v>
      </c>
      <c r="W207" s="558" t="s">
        <v>8486</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6991</v>
      </c>
      <c r="V208" s="557" t="s">
        <v>8237</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8832</v>
      </c>
      <c r="M209" s="211">
        <v>44819</v>
      </c>
      <c r="N209" s="212">
        <v>4000</v>
      </c>
      <c r="O209" s="213"/>
      <c r="P209" s="214" t="s">
        <v>613</v>
      </c>
      <c r="T209" s="671">
        <v>46082</v>
      </c>
      <c r="U209" s="558" t="s">
        <v>6991</v>
      </c>
      <c r="V209" s="557" t="s">
        <v>8148</v>
      </c>
      <c r="W209" s="558" t="s">
        <v>561</v>
      </c>
      <c r="X209" s="558" t="s">
        <v>283</v>
      </c>
      <c r="Y209" s="673">
        <v>775000</v>
      </c>
      <c r="Z209" s="569"/>
      <c r="AA209" s="712">
        <v>623000</v>
      </c>
      <c r="AB209" s="569">
        <v>42000</v>
      </c>
      <c r="AC209" s="569"/>
      <c r="AD209" s="569"/>
      <c r="AE209" s="712">
        <v>110000</v>
      </c>
      <c r="AF209" s="569"/>
      <c r="AG209" s="569">
        <v>0</v>
      </c>
      <c r="AH209" s="558" t="s">
        <v>8487</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8831</v>
      </c>
      <c r="M210" s="211">
        <v>44813</v>
      </c>
      <c r="N210" s="212">
        <v>4000</v>
      </c>
      <c r="O210" s="213"/>
      <c r="P210" s="214" t="s">
        <v>613</v>
      </c>
      <c r="T210" s="671">
        <v>46082</v>
      </c>
      <c r="U210" s="558" t="s">
        <v>6991</v>
      </c>
      <c r="V210" s="557" t="s">
        <v>8236</v>
      </c>
      <c r="W210" s="558" t="s">
        <v>8283</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6649</v>
      </c>
      <c r="V211" s="557" t="s">
        <v>8394</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8829</v>
      </c>
      <c r="M212" s="211">
        <v>44813</v>
      </c>
      <c r="N212" s="212">
        <v>4000</v>
      </c>
      <c r="O212" s="213"/>
      <c r="P212" s="214" t="s">
        <v>613</v>
      </c>
      <c r="T212" s="671">
        <v>46054</v>
      </c>
      <c r="U212" s="558" t="s">
        <v>6399</v>
      </c>
      <c r="V212" s="557" t="s">
        <v>7420</v>
      </c>
      <c r="W212" s="558" t="s">
        <v>7421</v>
      </c>
      <c r="X212" s="558" t="s">
        <v>577</v>
      </c>
      <c r="Y212" s="673">
        <v>1061000</v>
      </c>
      <c r="Z212" s="569">
        <v>5000</v>
      </c>
      <c r="AA212" s="712">
        <v>685000</v>
      </c>
      <c r="AB212" s="569">
        <v>188000</v>
      </c>
      <c r="AC212" s="569"/>
      <c r="AD212" s="569">
        <v>90000</v>
      </c>
      <c r="AE212" s="712">
        <v>85000</v>
      </c>
      <c r="AF212" s="569">
        <v>8000</v>
      </c>
      <c r="AG212" s="569">
        <v>0</v>
      </c>
      <c r="AH212" s="558" t="s">
        <v>8230</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5439</v>
      </c>
      <c r="H213" s="405" t="s">
        <v>5638</v>
      </c>
      <c r="M213" s="211">
        <v>44813</v>
      </c>
      <c r="N213" s="212">
        <v>54000</v>
      </c>
      <c r="O213" s="213"/>
      <c r="P213" s="215" t="s">
        <v>684</v>
      </c>
      <c r="T213" s="671">
        <v>46054</v>
      </c>
      <c r="U213" s="558" t="s">
        <v>6579</v>
      </c>
      <c r="V213" s="557" t="s">
        <v>6582</v>
      </c>
      <c r="W213" s="558" t="s">
        <v>7345</v>
      </c>
      <c r="X213" s="558" t="s">
        <v>7346</v>
      </c>
      <c r="Y213" s="673">
        <v>500000</v>
      </c>
      <c r="Z213" s="569">
        <v>195000</v>
      </c>
      <c r="AA213" s="712">
        <v>192000</v>
      </c>
      <c r="AB213" s="569">
        <v>6000</v>
      </c>
      <c r="AC213" s="569"/>
      <c r="AD213" s="569"/>
      <c r="AE213" s="712">
        <v>107000</v>
      </c>
      <c r="AF213" s="569"/>
      <c r="AG213" s="569">
        <v>0</v>
      </c>
      <c r="AH213" s="558" t="s">
        <v>7347</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8824</v>
      </c>
      <c r="M214" s="211">
        <v>44813</v>
      </c>
      <c r="N214" s="212">
        <v>20000</v>
      </c>
      <c r="O214" s="213"/>
      <c r="P214" s="212" t="s">
        <v>685</v>
      </c>
      <c r="T214" s="671">
        <v>46054</v>
      </c>
      <c r="U214" s="558" t="s">
        <v>3755</v>
      </c>
      <c r="V214" s="557" t="s">
        <v>8122</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8823</v>
      </c>
      <c r="M215" s="211">
        <v>44811</v>
      </c>
      <c r="N215" s="212">
        <v>70000</v>
      </c>
      <c r="O215" s="213"/>
      <c r="P215" s="212" t="s">
        <v>686</v>
      </c>
      <c r="T215" s="671">
        <v>46054</v>
      </c>
      <c r="U215" s="558" t="s">
        <v>1697</v>
      </c>
      <c r="V215" s="557" t="s">
        <v>8102</v>
      </c>
      <c r="W215" s="558" t="s">
        <v>4425</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8106</v>
      </c>
      <c r="W216" s="558" t="s">
        <v>5349</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4859</v>
      </c>
      <c r="V217" s="557" t="s">
        <v>8118</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8809</v>
      </c>
      <c r="M218" s="211">
        <v>44811</v>
      </c>
      <c r="N218" s="212">
        <v>220000</v>
      </c>
      <c r="O218" s="213"/>
      <c r="P218" s="212" t="s">
        <v>649</v>
      </c>
      <c r="T218" s="671">
        <v>46054</v>
      </c>
      <c r="U218" s="558" t="s">
        <v>6512</v>
      </c>
      <c r="V218" s="557" t="s">
        <v>8124</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8808</v>
      </c>
      <c r="M219" s="211">
        <v>44804</v>
      </c>
      <c r="N219" s="212">
        <v>4000</v>
      </c>
      <c r="O219" s="213"/>
      <c r="P219" s="214" t="s">
        <v>613</v>
      </c>
      <c r="T219" s="671">
        <v>46054</v>
      </c>
      <c r="U219" s="558" t="s">
        <v>6512</v>
      </c>
      <c r="V219" s="557" t="s">
        <v>5396</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6512</v>
      </c>
      <c r="V220" s="557" t="s">
        <v>8052</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6512</v>
      </c>
      <c r="V221" s="557" t="s">
        <v>8018</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5673</v>
      </c>
      <c r="M222" s="211">
        <v>44796</v>
      </c>
      <c r="N222" s="212">
        <v>4000</v>
      </c>
      <c r="O222" s="213"/>
      <c r="P222" s="214" t="s">
        <v>613</v>
      </c>
      <c r="T222" s="671">
        <v>46054</v>
      </c>
      <c r="U222" s="558" t="s">
        <v>6512</v>
      </c>
      <c r="V222" s="557" t="s">
        <v>8017</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8791</v>
      </c>
      <c r="M223" s="211">
        <v>44792</v>
      </c>
      <c r="N223" s="212">
        <v>120000</v>
      </c>
      <c r="O223" s="213"/>
      <c r="P223" s="212" t="s">
        <v>649</v>
      </c>
      <c r="T223" s="671">
        <v>46054</v>
      </c>
      <c r="U223" s="558" t="s">
        <v>6512</v>
      </c>
      <c r="V223" s="557" t="s">
        <v>8014</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5439</v>
      </c>
      <c r="H224" s="405" t="s">
        <v>5638</v>
      </c>
      <c r="M224" s="211">
        <v>44792</v>
      </c>
      <c r="N224" s="212">
        <v>4000</v>
      </c>
      <c r="O224" s="213"/>
      <c r="P224" s="214" t="s">
        <v>613</v>
      </c>
      <c r="T224" s="671">
        <v>46054</v>
      </c>
      <c r="U224" s="558" t="s">
        <v>1523</v>
      </c>
      <c r="V224" s="557" t="s">
        <v>8049</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7506</v>
      </c>
      <c r="W225" s="558" t="s">
        <v>4229</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6082</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6082</v>
      </c>
      <c r="V227" s="557">
        <v>1112483967</v>
      </c>
      <c r="W227" s="558" t="s">
        <v>8019</v>
      </c>
      <c r="X227" s="558" t="s">
        <v>5974</v>
      </c>
      <c r="Y227" s="673">
        <v>60000</v>
      </c>
      <c r="Z227" s="569"/>
      <c r="AA227" s="712">
        <v>40000</v>
      </c>
      <c r="AB227" s="569"/>
      <c r="AC227" s="569">
        <v>15000</v>
      </c>
      <c r="AD227" s="569"/>
      <c r="AE227" s="712">
        <v>5000</v>
      </c>
      <c r="AF227" s="569"/>
      <c r="AG227" s="569">
        <v>0</v>
      </c>
      <c r="AH227" s="558" t="s">
        <v>8020</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6178</v>
      </c>
      <c r="V228" s="557" t="s">
        <v>8067</v>
      </c>
      <c r="W228" s="558" t="s">
        <v>5349</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8792</v>
      </c>
      <c r="M229" s="211">
        <v>44784</v>
      </c>
      <c r="N229" s="212">
        <v>84000</v>
      </c>
      <c r="O229" s="213"/>
      <c r="P229" s="215" t="s">
        <v>691</v>
      </c>
      <c r="T229" s="671">
        <v>46054</v>
      </c>
      <c r="U229" s="558" t="s">
        <v>6995</v>
      </c>
      <c r="V229" s="557" t="s">
        <v>7576</v>
      </c>
      <c r="W229" s="558" t="s">
        <v>561</v>
      </c>
      <c r="X229" s="558" t="s">
        <v>214</v>
      </c>
      <c r="Y229" s="673">
        <v>450000</v>
      </c>
      <c r="Z229" s="569">
        <v>15000</v>
      </c>
      <c r="AA229" s="712">
        <v>335000</v>
      </c>
      <c r="AB229" s="569"/>
      <c r="AC229" s="569"/>
      <c r="AD229" s="569"/>
      <c r="AE229" s="712">
        <v>70000</v>
      </c>
      <c r="AF229" s="569">
        <v>30000</v>
      </c>
      <c r="AG229" s="569">
        <v>0</v>
      </c>
      <c r="AH229" s="558" t="s">
        <v>8257</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5439</v>
      </c>
      <c r="H230" s="405" t="s">
        <v>8244</v>
      </c>
      <c r="M230" s="211">
        <v>44784</v>
      </c>
      <c r="N230" s="212">
        <v>4000</v>
      </c>
      <c r="O230" s="213"/>
      <c r="P230" s="214" t="s">
        <v>613</v>
      </c>
      <c r="T230" s="671">
        <v>46054</v>
      </c>
      <c r="U230" s="558" t="s">
        <v>6995</v>
      </c>
      <c r="V230" s="557" t="s">
        <v>8036</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8773</v>
      </c>
      <c r="M231" s="211">
        <v>44784</v>
      </c>
      <c r="N231" s="212">
        <v>70000</v>
      </c>
      <c r="O231" s="213"/>
      <c r="P231" s="215" t="s">
        <v>692</v>
      </c>
      <c r="T231" s="671">
        <v>46054</v>
      </c>
      <c r="U231" s="558" t="s">
        <v>1439</v>
      </c>
      <c r="V231" s="557" t="s">
        <v>7628</v>
      </c>
      <c r="W231" s="558" t="s">
        <v>4780</v>
      </c>
      <c r="X231" s="558" t="s">
        <v>424</v>
      </c>
      <c r="Y231" s="673">
        <v>1298000</v>
      </c>
      <c r="Z231" s="569">
        <v>23000</v>
      </c>
      <c r="AA231" s="712">
        <v>610000</v>
      </c>
      <c r="AB231" s="569">
        <v>491000</v>
      </c>
      <c r="AC231" s="569">
        <v>66000</v>
      </c>
      <c r="AD231" s="569">
        <v>20000</v>
      </c>
      <c r="AE231" s="712">
        <v>85000</v>
      </c>
      <c r="AF231" s="569">
        <v>3000</v>
      </c>
      <c r="AG231" s="569">
        <v>0</v>
      </c>
      <c r="AH231" s="558" t="s">
        <v>8072</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6543</v>
      </c>
      <c r="V232" s="557" t="s">
        <v>4144</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8758</v>
      </c>
      <c r="M233" s="211">
        <v>44784</v>
      </c>
      <c r="N233" s="212">
        <v>4000</v>
      </c>
      <c r="O233" s="213"/>
      <c r="P233" s="214" t="s">
        <v>613</v>
      </c>
      <c r="T233" s="671">
        <v>46054</v>
      </c>
      <c r="U233" s="558" t="s">
        <v>6543</v>
      </c>
      <c r="V233" s="557" t="s">
        <v>8114</v>
      </c>
      <c r="W233" s="558" t="s">
        <v>8133</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5439</v>
      </c>
      <c r="H234" s="405" t="s">
        <v>5593</v>
      </c>
      <c r="M234" s="211">
        <v>44784</v>
      </c>
      <c r="N234" s="212">
        <v>70000</v>
      </c>
      <c r="O234" s="213"/>
      <c r="P234" s="212" t="s">
        <v>694</v>
      </c>
      <c r="T234" s="671">
        <v>46054</v>
      </c>
      <c r="U234" s="558" t="s">
        <v>6543</v>
      </c>
      <c r="V234" s="557" t="s">
        <v>8107</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7790</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5328</v>
      </c>
      <c r="W236" s="558" t="s">
        <v>8289</v>
      </c>
      <c r="X236" s="558" t="s">
        <v>5328</v>
      </c>
      <c r="Y236" s="673">
        <v>480000</v>
      </c>
      <c r="Z236" s="569"/>
      <c r="AA236" s="712"/>
      <c r="AB236" s="569"/>
      <c r="AC236" s="569"/>
      <c r="AD236" s="569"/>
      <c r="AE236" s="712">
        <v>80000</v>
      </c>
      <c r="AF236" s="569">
        <v>0</v>
      </c>
      <c r="AG236" s="569"/>
      <c r="AH236" s="558" t="s">
        <v>8290</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5010</v>
      </c>
      <c r="V237" s="557" t="s">
        <v>7976</v>
      </c>
      <c r="W237" s="558" t="s">
        <v>561</v>
      </c>
      <c r="X237" s="558" t="s">
        <v>426</v>
      </c>
      <c r="Y237" s="673">
        <v>700000</v>
      </c>
      <c r="Z237" s="569">
        <v>5000</v>
      </c>
      <c r="AA237" s="712">
        <v>564000</v>
      </c>
      <c r="AB237" s="569"/>
      <c r="AC237" s="569"/>
      <c r="AD237" s="569"/>
      <c r="AE237" s="712">
        <v>70000</v>
      </c>
      <c r="AF237" s="569">
        <v>61000</v>
      </c>
      <c r="AG237" s="569">
        <v>0</v>
      </c>
      <c r="AH237" s="558" t="s">
        <v>8287</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8752</v>
      </c>
      <c r="M238" s="211">
        <v>44784</v>
      </c>
      <c r="N238" s="212">
        <v>4000</v>
      </c>
      <c r="O238" s="213"/>
      <c r="P238" s="214" t="s">
        <v>613</v>
      </c>
      <c r="T238" s="671">
        <v>46054</v>
      </c>
      <c r="U238" s="558" t="s">
        <v>5010</v>
      </c>
      <c r="V238" s="557" t="s">
        <v>8123</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8753</v>
      </c>
      <c r="M239" s="211">
        <v>44784</v>
      </c>
      <c r="N239" s="212">
        <v>70000</v>
      </c>
      <c r="O239" s="213"/>
      <c r="P239" s="212" t="s">
        <v>698</v>
      </c>
      <c r="T239" s="671">
        <v>46054</v>
      </c>
      <c r="U239" s="558" t="s">
        <v>6508</v>
      </c>
      <c r="V239" s="557" t="s">
        <v>8117</v>
      </c>
      <c r="W239" s="558" t="s">
        <v>561</v>
      </c>
      <c r="X239" s="558" t="s">
        <v>426</v>
      </c>
      <c r="Y239" s="673">
        <v>510000</v>
      </c>
      <c r="Z239" s="569">
        <v>5000</v>
      </c>
      <c r="AA239" s="712">
        <v>386000</v>
      </c>
      <c r="AB239" s="569"/>
      <c r="AC239" s="569"/>
      <c r="AD239" s="569"/>
      <c r="AE239" s="712">
        <v>70000</v>
      </c>
      <c r="AF239" s="569">
        <v>49000</v>
      </c>
      <c r="AG239" s="569">
        <v>0</v>
      </c>
      <c r="AH239" s="558" t="s">
        <v>8288</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8742</v>
      </c>
      <c r="M240" s="211">
        <v>44784</v>
      </c>
      <c r="N240" s="212">
        <v>4000</v>
      </c>
      <c r="O240" s="213"/>
      <c r="P240" s="214" t="s">
        <v>613</v>
      </c>
      <c r="T240" s="671">
        <v>46054</v>
      </c>
      <c r="U240" s="558" t="s">
        <v>6087</v>
      </c>
      <c r="V240" s="557" t="s">
        <v>8091</v>
      </c>
      <c r="W240" s="558" t="s">
        <v>561</v>
      </c>
      <c r="X240" s="558" t="s">
        <v>426</v>
      </c>
      <c r="Y240" s="673">
        <v>770000</v>
      </c>
      <c r="Z240" s="569">
        <v>5000</v>
      </c>
      <c r="AA240" s="712">
        <v>611000</v>
      </c>
      <c r="AB240" s="569"/>
      <c r="AC240" s="569"/>
      <c r="AD240" s="569"/>
      <c r="AE240" s="712">
        <v>84000</v>
      </c>
      <c r="AF240" s="569">
        <v>70000</v>
      </c>
      <c r="AG240" s="569">
        <v>0</v>
      </c>
      <c r="AH240" s="558" t="s">
        <v>8128</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8100</v>
      </c>
      <c r="V241" s="557" t="s">
        <v>8056</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8679</v>
      </c>
      <c r="M242" s="211">
        <v>44781</v>
      </c>
      <c r="N242" s="212">
        <v>65000</v>
      </c>
      <c r="O242" s="213"/>
      <c r="P242" s="212" t="s">
        <v>700</v>
      </c>
      <c r="T242" s="671">
        <v>46054</v>
      </c>
      <c r="U242" s="558" t="s">
        <v>7714</v>
      </c>
      <c r="V242" s="557">
        <v>12979354</v>
      </c>
      <c r="W242" s="558" t="s">
        <v>8047</v>
      </c>
      <c r="X242" s="558" t="s">
        <v>238</v>
      </c>
      <c r="Y242" s="673">
        <v>146000</v>
      </c>
      <c r="Z242" s="569"/>
      <c r="AA242" s="712">
        <v>137000</v>
      </c>
      <c r="AB242" s="569"/>
      <c r="AC242" s="569"/>
      <c r="AD242" s="569"/>
      <c r="AE242" s="712">
        <v>9000</v>
      </c>
      <c r="AF242" s="569"/>
      <c r="AG242" s="569">
        <v>0</v>
      </c>
      <c r="AH242" s="558" t="s">
        <v>8048</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8022</v>
      </c>
      <c r="W243" s="558" t="s">
        <v>2040</v>
      </c>
      <c r="X243" s="558" t="s">
        <v>426</v>
      </c>
      <c r="Y243" s="673">
        <v>80000</v>
      </c>
      <c r="Z243" s="569"/>
      <c r="AA243" s="712"/>
      <c r="AB243" s="569"/>
      <c r="AC243" s="569"/>
      <c r="AD243" s="569"/>
      <c r="AE243" s="712">
        <v>80000</v>
      </c>
      <c r="AF243" s="569"/>
      <c r="AG243" s="569">
        <v>0</v>
      </c>
      <c r="AH243" s="558" t="s">
        <v>8030</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8692</v>
      </c>
      <c r="M244" s="211">
        <v>44781</v>
      </c>
      <c r="N244" s="212">
        <v>70000</v>
      </c>
      <c r="O244" s="213"/>
      <c r="P244" s="212" t="s">
        <v>622</v>
      </c>
      <c r="T244" s="671">
        <v>46054</v>
      </c>
      <c r="U244" s="558" t="s">
        <v>6799</v>
      </c>
      <c r="V244" s="557" t="s">
        <v>5611</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8687</v>
      </c>
      <c r="M245" s="211">
        <v>44774</v>
      </c>
      <c r="N245" s="212">
        <v>4000</v>
      </c>
      <c r="O245" s="213"/>
      <c r="P245" s="214" t="s">
        <v>613</v>
      </c>
      <c r="T245" s="671">
        <v>46054</v>
      </c>
      <c r="U245" s="558" t="s">
        <v>6799</v>
      </c>
      <c r="V245" s="557" t="s">
        <v>8075</v>
      </c>
      <c r="W245" s="558" t="s">
        <v>561</v>
      </c>
      <c r="X245" s="558" t="s">
        <v>283</v>
      </c>
      <c r="Y245" s="673">
        <v>362000</v>
      </c>
      <c r="Z245" s="569">
        <v>23000</v>
      </c>
      <c r="AA245" s="712">
        <v>177000</v>
      </c>
      <c r="AB245" s="569">
        <v>44000</v>
      </c>
      <c r="AC245" s="569"/>
      <c r="AD245" s="569">
        <v>5000</v>
      </c>
      <c r="AE245" s="712">
        <v>100000</v>
      </c>
      <c r="AF245" s="569"/>
      <c r="AG245" s="569">
        <v>13000</v>
      </c>
      <c r="AH245" s="558" t="s">
        <v>8078</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8686</v>
      </c>
      <c r="M246" s="211">
        <v>44771</v>
      </c>
      <c r="N246" s="212">
        <v>41000</v>
      </c>
      <c r="O246" s="213"/>
      <c r="P246" s="212" t="s">
        <v>702</v>
      </c>
      <c r="T246" s="671">
        <v>46054</v>
      </c>
      <c r="U246" s="558" t="s">
        <v>6799</v>
      </c>
      <c r="V246" s="557" t="s">
        <v>8035</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8419</v>
      </c>
      <c r="M247" s="211">
        <v>44769</v>
      </c>
      <c r="N247" s="212">
        <v>30000</v>
      </c>
      <c r="O247" s="213"/>
      <c r="P247" s="212" t="s">
        <v>703</v>
      </c>
      <c r="T247" s="671">
        <v>46054</v>
      </c>
      <c r="U247" s="558" t="s">
        <v>3305</v>
      </c>
      <c r="V247" s="557" t="s">
        <v>8108</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8675</v>
      </c>
      <c r="M248" s="211">
        <v>44768</v>
      </c>
      <c r="N248" s="212">
        <v>60000</v>
      </c>
      <c r="O248" s="213"/>
      <c r="P248" s="212" t="s">
        <v>704</v>
      </c>
      <c r="T248" s="671">
        <v>46054</v>
      </c>
      <c r="U248" s="558" t="s">
        <v>8191</v>
      </c>
      <c r="V248" s="557" t="s">
        <v>8168</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8041</v>
      </c>
      <c r="V249" s="557" t="s">
        <v>8134</v>
      </c>
      <c r="W249" s="558" t="s">
        <v>5349</v>
      </c>
      <c r="X249" s="558" t="s">
        <v>424</v>
      </c>
      <c r="Y249" s="673">
        <v>384000</v>
      </c>
      <c r="Z249" s="569"/>
      <c r="AA249" s="712">
        <v>169000</v>
      </c>
      <c r="AB249" s="569">
        <v>30000</v>
      </c>
      <c r="AC249" s="569">
        <v>115000</v>
      </c>
      <c r="AD249" s="569"/>
      <c r="AE249" s="712">
        <v>70000</v>
      </c>
      <c r="AF249" s="569"/>
      <c r="AG249" s="569">
        <v>0</v>
      </c>
      <c r="AH249" s="558" t="s">
        <v>8247</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8069</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5439</v>
      </c>
      <c r="H251" s="405" t="s">
        <v>7393</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8661</v>
      </c>
      <c r="M252" s="211">
        <v>44765</v>
      </c>
      <c r="N252" s="212">
        <v>200000</v>
      </c>
      <c r="O252" s="213"/>
      <c r="P252" s="212" t="s">
        <v>649</v>
      </c>
      <c r="T252" s="671">
        <v>46054</v>
      </c>
      <c r="U252" s="558" t="s">
        <v>582</v>
      </c>
      <c r="V252" s="557" t="s">
        <v>8046</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8360</v>
      </c>
      <c r="M253" s="211">
        <v>44764</v>
      </c>
      <c r="N253" s="212">
        <v>4000</v>
      </c>
      <c r="O253" s="213"/>
      <c r="P253" s="214" t="s">
        <v>613</v>
      </c>
      <c r="T253" s="671">
        <v>46054</v>
      </c>
      <c r="U253" s="558" t="s">
        <v>6642</v>
      </c>
      <c r="V253" s="557" t="s">
        <v>8016</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5439</v>
      </c>
      <c r="H254" s="405" t="s">
        <v>8372</v>
      </c>
      <c r="M254" s="211">
        <v>44764</v>
      </c>
      <c r="N254" s="212">
        <v>70000</v>
      </c>
      <c r="O254" s="213"/>
      <c r="P254" s="212" t="s">
        <v>707</v>
      </c>
      <c r="T254" s="671">
        <v>46054</v>
      </c>
      <c r="U254" s="558" t="s">
        <v>6642</v>
      </c>
      <c r="V254" s="557" t="s">
        <v>8045</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8667</v>
      </c>
      <c r="M255" s="211">
        <v>44764</v>
      </c>
      <c r="N255" s="212">
        <v>4000</v>
      </c>
      <c r="O255" s="213"/>
      <c r="P255" s="214" t="s">
        <v>613</v>
      </c>
      <c r="T255" s="671">
        <v>46054</v>
      </c>
      <c r="U255" s="558" t="s">
        <v>6642</v>
      </c>
      <c r="V255" s="557">
        <v>41570808</v>
      </c>
      <c r="W255" s="558" t="s">
        <v>6354</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8695</v>
      </c>
      <c r="M256" s="211">
        <v>44764</v>
      </c>
      <c r="N256" s="212">
        <v>60000</v>
      </c>
      <c r="O256" s="213"/>
      <c r="P256" s="212" t="s">
        <v>708</v>
      </c>
      <c r="T256" s="671">
        <v>46054</v>
      </c>
      <c r="U256" s="558" t="s">
        <v>4142</v>
      </c>
      <c r="V256" s="557" t="s">
        <v>7978</v>
      </c>
      <c r="W256" s="558" t="s">
        <v>4780</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5632</v>
      </c>
      <c r="V257" s="557" t="s">
        <v>7822</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7979</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6691</v>
      </c>
      <c r="M259" s="211">
        <v>44763</v>
      </c>
      <c r="N259" s="212">
        <v>70000</v>
      </c>
      <c r="O259" s="213"/>
      <c r="P259" s="212" t="s">
        <v>710</v>
      </c>
      <c r="T259" s="671">
        <v>46054</v>
      </c>
      <c r="U259" s="558" t="s">
        <v>6803</v>
      </c>
      <c r="V259" s="557" t="s">
        <v>8051</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5439</v>
      </c>
      <c r="H260" s="405" t="s">
        <v>8678</v>
      </c>
      <c r="M260" s="211">
        <v>44762</v>
      </c>
      <c r="N260" s="212">
        <v>75000</v>
      </c>
      <c r="O260" s="213"/>
      <c r="P260" s="212" t="s">
        <v>711</v>
      </c>
      <c r="T260" s="671">
        <v>46054</v>
      </c>
      <c r="U260" s="558" t="s">
        <v>7635</v>
      </c>
      <c r="V260" s="557" t="s">
        <v>7597</v>
      </c>
      <c r="W260" s="558" t="s">
        <v>7634</v>
      </c>
      <c r="X260" s="558" t="s">
        <v>4112</v>
      </c>
      <c r="Y260" s="673">
        <v>410000</v>
      </c>
      <c r="Z260" s="569">
        <v>18000</v>
      </c>
      <c r="AA260" s="712"/>
      <c r="AB260" s="569"/>
      <c r="AC260" s="569">
        <v>410000</v>
      </c>
      <c r="AD260" s="569"/>
      <c r="AE260" s="712">
        <v>-18000</v>
      </c>
      <c r="AF260" s="569"/>
      <c r="AG260" s="569">
        <v>0</v>
      </c>
      <c r="AH260" s="558" t="s">
        <v>8073</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8699</v>
      </c>
      <c r="M261" s="211">
        <v>44762</v>
      </c>
      <c r="N261" s="212">
        <v>48000</v>
      </c>
      <c r="O261" s="213"/>
      <c r="P261" s="212" t="s">
        <v>712</v>
      </c>
      <c r="T261" s="671">
        <v>46054</v>
      </c>
      <c r="U261" s="558" t="s">
        <v>2369</v>
      </c>
      <c r="V261" s="557" t="s">
        <v>6219</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8698</v>
      </c>
      <c r="M262" s="211">
        <v>44762</v>
      </c>
      <c r="N262" s="212">
        <v>70000</v>
      </c>
      <c r="O262" s="213"/>
      <c r="P262" s="212" t="s">
        <v>713</v>
      </c>
      <c r="T262" s="671">
        <v>46054</v>
      </c>
      <c r="U262" s="558" t="s">
        <v>4733</v>
      </c>
      <c r="V262" s="557" t="s">
        <v>8187</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8685</v>
      </c>
      <c r="M263" s="211">
        <v>44762</v>
      </c>
      <c r="N263" s="212">
        <v>72000</v>
      </c>
      <c r="O263" s="213"/>
      <c r="P263" s="212" t="s">
        <v>714</v>
      </c>
      <c r="T263" s="671">
        <v>46054</v>
      </c>
      <c r="U263" s="558" t="s">
        <v>4733</v>
      </c>
      <c r="V263" s="557" t="s">
        <v>8053</v>
      </c>
      <c r="W263" s="558" t="s">
        <v>561</v>
      </c>
      <c r="X263" s="558" t="s">
        <v>214</v>
      </c>
      <c r="Y263" s="673">
        <v>460000</v>
      </c>
      <c r="Z263" s="569">
        <v>5000</v>
      </c>
      <c r="AA263" s="712">
        <v>223000</v>
      </c>
      <c r="AB263" s="569">
        <v>152000</v>
      </c>
      <c r="AC263" s="569"/>
      <c r="AD263" s="569"/>
      <c r="AE263" s="712">
        <v>80000</v>
      </c>
      <c r="AF263" s="569"/>
      <c r="AG263" s="569">
        <v>0</v>
      </c>
      <c r="AH263" s="558" t="s">
        <v>8065</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8677</v>
      </c>
      <c r="M264" s="211">
        <v>44762</v>
      </c>
      <c r="N264" s="212">
        <v>123000</v>
      </c>
      <c r="O264" s="213"/>
      <c r="P264" s="212" t="s">
        <v>715</v>
      </c>
      <c r="T264" s="671">
        <v>46054</v>
      </c>
      <c r="U264" s="558" t="s">
        <v>6809</v>
      </c>
      <c r="V264" s="557" t="s">
        <v>8087</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8676</v>
      </c>
      <c r="M265" s="211">
        <v>44762</v>
      </c>
      <c r="N265" s="212">
        <v>72000</v>
      </c>
      <c r="O265" s="213"/>
      <c r="P265" s="212" t="s">
        <v>716</v>
      </c>
      <c r="T265" s="671">
        <v>46054</v>
      </c>
      <c r="U265" s="558" t="s">
        <v>3787</v>
      </c>
      <c r="V265" s="557" t="s">
        <v>6814</v>
      </c>
      <c r="W265" s="558" t="s">
        <v>4780</v>
      </c>
      <c r="X265" s="558" t="s">
        <v>427</v>
      </c>
      <c r="Y265" s="673">
        <v>418000</v>
      </c>
      <c r="Z265" s="569">
        <v>5000</v>
      </c>
      <c r="AA265" s="712">
        <v>222000</v>
      </c>
      <c r="AB265" s="569">
        <v>80000</v>
      </c>
      <c r="AC265" s="569"/>
      <c r="AD265" s="569"/>
      <c r="AE265" s="712">
        <v>80000</v>
      </c>
      <c r="AF265" s="569">
        <v>1000</v>
      </c>
      <c r="AG265" s="569">
        <v>30000</v>
      </c>
      <c r="AH265" s="558" t="s">
        <v>8081</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5439</v>
      </c>
      <c r="H266" s="405" t="s">
        <v>7393</v>
      </c>
      <c r="M266" s="211">
        <v>44762</v>
      </c>
      <c r="N266" s="212">
        <v>70000</v>
      </c>
      <c r="O266" s="213"/>
      <c r="P266" s="212" t="s">
        <v>717</v>
      </c>
      <c r="T266" s="671">
        <v>46054</v>
      </c>
      <c r="U266" s="558" t="s">
        <v>8105</v>
      </c>
      <c r="V266" s="557" t="s">
        <v>7995</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8722</v>
      </c>
      <c r="M267" s="211">
        <v>44762</v>
      </c>
      <c r="N267" s="212">
        <v>10000</v>
      </c>
      <c r="O267" s="213"/>
      <c r="P267" s="212" t="s">
        <v>718</v>
      </c>
      <c r="T267" s="671">
        <v>46054</v>
      </c>
      <c r="U267" s="558" t="s">
        <v>6653</v>
      </c>
      <c r="V267" s="557" t="s">
        <v>8076</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7087</v>
      </c>
      <c r="M268" s="211">
        <v>44754</v>
      </c>
      <c r="N268" s="212">
        <v>4000</v>
      </c>
      <c r="O268" s="213"/>
      <c r="P268" s="214" t="s">
        <v>613</v>
      </c>
      <c r="T268" s="671">
        <v>46054</v>
      </c>
      <c r="U268" s="558" t="s">
        <v>6653</v>
      </c>
      <c r="V268" s="557" t="s">
        <v>8116</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6991</v>
      </c>
      <c r="V269" s="557" t="s">
        <v>8120</v>
      </c>
      <c r="W269" s="558" t="s">
        <v>8111</v>
      </c>
      <c r="X269" s="558" t="s">
        <v>577</v>
      </c>
      <c r="Y269" s="673">
        <v>1176000</v>
      </c>
      <c r="Z269" s="569"/>
      <c r="AA269" s="712">
        <v>470000</v>
      </c>
      <c r="AB269" s="569"/>
      <c r="AC269" s="569">
        <v>535000</v>
      </c>
      <c r="AD269" s="569"/>
      <c r="AE269" s="712">
        <v>171000</v>
      </c>
      <c r="AF269" s="569"/>
      <c r="AG269" s="569">
        <v>0</v>
      </c>
      <c r="AH269" s="558" t="s">
        <v>8121</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8668</v>
      </c>
      <c r="M270" s="211">
        <v>44754</v>
      </c>
      <c r="N270" s="212">
        <v>4000</v>
      </c>
      <c r="O270" s="213"/>
      <c r="P270" s="214" t="s">
        <v>613</v>
      </c>
      <c r="T270" s="671">
        <v>46054</v>
      </c>
      <c r="U270" s="558" t="s">
        <v>6649</v>
      </c>
      <c r="V270" s="557" t="s">
        <v>8068</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6649</v>
      </c>
      <c r="V271" s="557" t="s">
        <v>8115</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6649</v>
      </c>
      <c r="V272" s="557" t="s">
        <v>7989</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5631</v>
      </c>
      <c r="V273" s="774" t="s">
        <v>7736</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7990</v>
      </c>
      <c r="V274" s="774" t="s">
        <v>7991</v>
      </c>
      <c r="W274" s="775" t="s">
        <v>7992</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4859</v>
      </c>
      <c r="V275" s="774" t="s">
        <v>7512</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4859</v>
      </c>
      <c r="V276" s="774"/>
      <c r="W276" s="775" t="s">
        <v>7472</v>
      </c>
      <c r="X276" s="775" t="s">
        <v>214</v>
      </c>
      <c r="Y276" s="776">
        <v>50000</v>
      </c>
      <c r="Z276" s="777">
        <v>46001</v>
      </c>
      <c r="AA276" s="941">
        <v>16</v>
      </c>
      <c r="AB276" s="777">
        <v>46027</v>
      </c>
      <c r="AC276" s="777"/>
      <c r="AD276" s="778"/>
      <c r="AE276" s="940">
        <v>50000</v>
      </c>
      <c r="AF276" s="777"/>
      <c r="AG276" s="777"/>
      <c r="AH276" s="777" t="s">
        <v>7536</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7879</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6512</v>
      </c>
      <c r="V278" s="774" t="s">
        <v>7739</v>
      </c>
      <c r="W278" s="775" t="s">
        <v>5043</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6548</v>
      </c>
      <c r="V279" s="774" t="s">
        <v>7794</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8721</v>
      </c>
      <c r="M280" s="211">
        <v>44740</v>
      </c>
      <c r="N280" s="212">
        <v>90000</v>
      </c>
      <c r="O280" s="213"/>
      <c r="P280" s="212" t="s">
        <v>726</v>
      </c>
      <c r="T280" s="671">
        <v>46023</v>
      </c>
      <c r="U280" s="672" t="s">
        <v>6548</v>
      </c>
      <c r="V280" s="774" t="s">
        <v>7630</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6548</v>
      </c>
      <c r="V281" s="774" t="s">
        <v>7738</v>
      </c>
      <c r="W281" s="775" t="s">
        <v>5043</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7778</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6775</v>
      </c>
      <c r="V283" s="774" t="s">
        <v>7973</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8684</v>
      </c>
      <c r="M284" s="211">
        <v>44735</v>
      </c>
      <c r="N284" s="212">
        <v>109000</v>
      </c>
      <c r="O284" s="213"/>
      <c r="P284" s="212" t="s">
        <v>728</v>
      </c>
      <c r="T284" s="671">
        <v>46023</v>
      </c>
      <c r="U284" s="672" t="s">
        <v>6775</v>
      </c>
      <c r="V284" s="774" t="s">
        <v>7717</v>
      </c>
      <c r="W284" s="775" t="s">
        <v>7716</v>
      </c>
      <c r="X284" s="775" t="s">
        <v>2410</v>
      </c>
      <c r="Y284" s="776">
        <v>60000</v>
      </c>
      <c r="Z284" s="777"/>
      <c r="AA284" s="940">
        <v>5000</v>
      </c>
      <c r="AB284" s="777">
        <v>5000</v>
      </c>
      <c r="AC284" s="777">
        <v>4000</v>
      </c>
      <c r="AD284" s="777"/>
      <c r="AE284" s="940">
        <v>46000</v>
      </c>
      <c r="AF284" s="777"/>
      <c r="AG284" s="777"/>
      <c r="AH284" s="777" t="s">
        <v>7797</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6775</v>
      </c>
      <c r="V285" s="774">
        <v>10522922</v>
      </c>
      <c r="W285" s="775" t="s">
        <v>4902</v>
      </c>
      <c r="X285" s="775" t="s">
        <v>7970</v>
      </c>
      <c r="Y285" s="776">
        <v>604000</v>
      </c>
      <c r="Z285" s="777"/>
      <c r="AA285" s="940">
        <v>88000</v>
      </c>
      <c r="AB285" s="777">
        <v>453000</v>
      </c>
      <c r="AC285" s="777"/>
      <c r="AD285" s="778"/>
      <c r="AE285" s="940">
        <v>63000</v>
      </c>
      <c r="AF285" s="777"/>
      <c r="AG285" s="777"/>
      <c r="AH285" s="777" t="s">
        <v>7969</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6775</v>
      </c>
      <c r="V286" s="774" t="s">
        <v>7827</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6775</v>
      </c>
      <c r="V287" s="774" t="s">
        <v>7717</v>
      </c>
      <c r="W287" s="775" t="s">
        <v>7716</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5344</v>
      </c>
      <c r="V288" s="774" t="s">
        <v>7798</v>
      </c>
      <c r="W288" s="775" t="s">
        <v>2837</v>
      </c>
      <c r="X288" s="775" t="s">
        <v>577</v>
      </c>
      <c r="Y288" s="776">
        <v>110000</v>
      </c>
      <c r="Z288" s="777"/>
      <c r="AA288" s="940">
        <v>47000</v>
      </c>
      <c r="AB288" s="777">
        <v>80000</v>
      </c>
      <c r="AC288" s="777"/>
      <c r="AD288" s="777"/>
      <c r="AE288" s="940">
        <v>-17000</v>
      </c>
      <c r="AF288" s="777"/>
      <c r="AG288" s="777"/>
      <c r="AH288" s="777" t="s">
        <v>7799</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6995</v>
      </c>
      <c r="V289" s="774" t="s">
        <v>7664</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5010</v>
      </c>
      <c r="V290" s="774" t="s">
        <v>7762</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5010</v>
      </c>
      <c r="V291" s="774" t="s">
        <v>7760</v>
      </c>
      <c r="W291" s="775" t="s">
        <v>2837</v>
      </c>
      <c r="X291" s="775" t="s">
        <v>214</v>
      </c>
      <c r="Y291" s="776">
        <v>110000</v>
      </c>
      <c r="Z291" s="777"/>
      <c r="AA291" s="940">
        <v>70000</v>
      </c>
      <c r="AB291" s="777"/>
      <c r="AC291" s="777"/>
      <c r="AD291" s="777"/>
      <c r="AE291" s="940">
        <v>40000</v>
      </c>
      <c r="AF291" s="777"/>
      <c r="AG291" s="777"/>
      <c r="AH291" s="777" t="s">
        <v>7759</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5010</v>
      </c>
      <c r="V292" s="774" t="s">
        <v>7761</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5010</v>
      </c>
      <c r="V293" s="774" t="s">
        <v>7880</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6508</v>
      </c>
      <c r="V294" s="774" t="s">
        <v>7796</v>
      </c>
      <c r="W294" s="775" t="s">
        <v>7716</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6508</v>
      </c>
      <c r="V295" s="774" t="s">
        <v>7776</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7785</v>
      </c>
      <c r="V296" s="774" t="s">
        <v>7767</v>
      </c>
      <c r="W296" s="775" t="s">
        <v>3611</v>
      </c>
      <c r="X296" s="775" t="s">
        <v>426</v>
      </c>
      <c r="Y296" s="776">
        <v>1100000</v>
      </c>
      <c r="Z296" s="777">
        <v>5000</v>
      </c>
      <c r="AA296" s="940">
        <v>641000</v>
      </c>
      <c r="AB296" s="777">
        <v>297000</v>
      </c>
      <c r="AC296" s="777">
        <v>80000</v>
      </c>
      <c r="AD296" s="777"/>
      <c r="AE296" s="940">
        <v>77000</v>
      </c>
      <c r="AF296" s="777"/>
      <c r="AG296" s="777"/>
      <c r="AH296" s="777" t="s">
        <v>7787</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7785</v>
      </c>
      <c r="V297" s="774" t="s">
        <v>7823</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8709</v>
      </c>
      <c r="M298" s="211">
        <v>44720</v>
      </c>
      <c r="N298" s="212">
        <v>70000</v>
      </c>
      <c r="O298" s="213"/>
      <c r="P298" s="214" t="s">
        <v>736</v>
      </c>
      <c r="T298" s="671">
        <v>46023</v>
      </c>
      <c r="U298" s="672" t="s">
        <v>582</v>
      </c>
      <c r="V298" s="774" t="s">
        <v>7403</v>
      </c>
      <c r="W298" s="775" t="s">
        <v>561</v>
      </c>
      <c r="X298" s="775" t="s">
        <v>283</v>
      </c>
      <c r="Y298" s="776">
        <v>297000</v>
      </c>
      <c r="Z298" s="777">
        <v>18000</v>
      </c>
      <c r="AA298" s="940">
        <v>190000</v>
      </c>
      <c r="AB298" s="777"/>
      <c r="AC298" s="777"/>
      <c r="AD298" s="777"/>
      <c r="AE298" s="940">
        <v>89000</v>
      </c>
      <c r="AF298" s="777"/>
      <c r="AG298" s="777"/>
      <c r="AH298" s="777" t="s">
        <v>7629</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6642</v>
      </c>
      <c r="V299" s="774" t="s">
        <v>7795</v>
      </c>
      <c r="W299" s="775" t="s">
        <v>561</v>
      </c>
      <c r="X299" s="775" t="s">
        <v>214</v>
      </c>
      <c r="Y299" s="776">
        <v>571000</v>
      </c>
      <c r="Z299" s="777">
        <v>23000</v>
      </c>
      <c r="AA299" s="940">
        <v>347000</v>
      </c>
      <c r="AB299" s="777">
        <v>14000</v>
      </c>
      <c r="AC299" s="777">
        <v>46000</v>
      </c>
      <c r="AD299" s="777"/>
      <c r="AE299" s="940">
        <v>141000</v>
      </c>
      <c r="AF299" s="777"/>
      <c r="AG299" s="777"/>
      <c r="AH299" s="777" t="s">
        <v>7825</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7980</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7974</v>
      </c>
      <c r="V301" s="774" t="s">
        <v>7972</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6809</v>
      </c>
      <c r="V302" s="774" t="s">
        <v>7881</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6653</v>
      </c>
      <c r="V303" s="774" t="s">
        <v>7893</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6653</v>
      </c>
      <c r="V304" s="774" t="s">
        <v>7793</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7715</v>
      </c>
      <c r="W305" s="775" t="s">
        <v>6533</v>
      </c>
      <c r="X305" s="775" t="s">
        <v>424</v>
      </c>
      <c r="Y305" s="776">
        <v>3500000</v>
      </c>
      <c r="Z305" s="777">
        <v>10000</v>
      </c>
      <c r="AA305" s="940">
        <v>733000</v>
      </c>
      <c r="AB305" s="777">
        <v>100000</v>
      </c>
      <c r="AC305" s="777">
        <v>2507000</v>
      </c>
      <c r="AD305" s="777"/>
      <c r="AE305" s="940">
        <v>150000</v>
      </c>
      <c r="AF305" s="777"/>
      <c r="AG305" s="777"/>
      <c r="AH305" s="777" t="s">
        <v>7610</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8708</v>
      </c>
      <c r="M306" s="211">
        <v>44712</v>
      </c>
      <c r="N306" s="212">
        <v>4000</v>
      </c>
      <c r="O306" s="213"/>
      <c r="P306" s="214" t="s">
        <v>741</v>
      </c>
      <c r="T306" s="671">
        <v>46023</v>
      </c>
      <c r="U306" s="672" t="s">
        <v>6991</v>
      </c>
      <c r="V306" s="774" t="s">
        <v>7653</v>
      </c>
      <c r="W306" s="775" t="s">
        <v>7984</v>
      </c>
      <c r="X306" s="775" t="s">
        <v>426</v>
      </c>
      <c r="Y306" s="776">
        <v>413000</v>
      </c>
      <c r="Z306" s="777">
        <v>5000</v>
      </c>
      <c r="AA306" s="940">
        <v>336000</v>
      </c>
      <c r="AB306" s="777"/>
      <c r="AC306" s="777">
        <v>2000</v>
      </c>
      <c r="AD306" s="777"/>
      <c r="AE306" s="940">
        <v>70000</v>
      </c>
      <c r="AF306" s="777"/>
      <c r="AG306" s="777"/>
      <c r="AH306" s="777" t="s">
        <v>7985</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4902</v>
      </c>
      <c r="X307" s="775" t="s">
        <v>214</v>
      </c>
      <c r="Y307" s="776">
        <v>644000</v>
      </c>
      <c r="Z307" s="777"/>
      <c r="AA307" s="940">
        <v>89000</v>
      </c>
      <c r="AB307" s="777">
        <v>453000</v>
      </c>
      <c r="AC307" s="777"/>
      <c r="AD307" s="778"/>
      <c r="AE307" s="940">
        <v>62000</v>
      </c>
      <c r="AF307" s="777"/>
      <c r="AG307" s="777"/>
      <c r="AH307" s="777" t="s">
        <v>7792</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7231</v>
      </c>
      <c r="X308" s="775" t="s">
        <v>6085</v>
      </c>
      <c r="Y308" s="776">
        <v>500000</v>
      </c>
      <c r="Z308" s="777">
        <v>46035</v>
      </c>
      <c r="AA308" s="941">
        <v>11</v>
      </c>
      <c r="AB308" s="777">
        <v>46050</v>
      </c>
      <c r="AC308" s="777"/>
      <c r="AD308" s="778"/>
      <c r="AE308" s="940">
        <v>250000</v>
      </c>
      <c r="AF308" s="777"/>
      <c r="AG308" s="777"/>
      <c r="AH308" s="777" t="s">
        <v>7981</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7800</v>
      </c>
      <c r="W309" s="775" t="s">
        <v>561</v>
      </c>
      <c r="X309" s="775" t="s">
        <v>426</v>
      </c>
      <c r="Y309" s="776">
        <v>571000</v>
      </c>
      <c r="Z309" s="777"/>
      <c r="AA309" s="940">
        <v>448000</v>
      </c>
      <c r="AB309" s="777"/>
      <c r="AC309" s="777">
        <v>33000</v>
      </c>
      <c r="AD309" s="777"/>
      <c r="AE309" s="940">
        <v>45000</v>
      </c>
      <c r="AF309" s="777"/>
      <c r="AG309" s="777"/>
      <c r="AH309" s="777" t="s">
        <v>8077</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7373</v>
      </c>
      <c r="V310" s="557">
        <v>39311349</v>
      </c>
      <c r="W310" s="558" t="s">
        <v>7231</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7374</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8648</v>
      </c>
      <c r="M311" s="211">
        <v>44707</v>
      </c>
      <c r="N311" s="212">
        <v>4000</v>
      </c>
      <c r="O311" s="213"/>
      <c r="P311" s="214" t="s">
        <v>613</v>
      </c>
      <c r="T311" s="844">
        <v>45992</v>
      </c>
      <c r="U311" s="672" t="s">
        <v>1697</v>
      </c>
      <c r="V311" s="557" t="s">
        <v>7134</v>
      </c>
      <c r="W311" s="558" t="s">
        <v>561</v>
      </c>
      <c r="X311" s="558" t="s">
        <v>427</v>
      </c>
      <c r="Y311" s="673">
        <v>1035000</v>
      </c>
      <c r="Z311" s="569"/>
      <c r="AA311" s="712">
        <v>945000</v>
      </c>
      <c r="AB311" s="569"/>
      <c r="AC311" s="569"/>
      <c r="AD311" s="569"/>
      <c r="AE311" s="712">
        <v>90000</v>
      </c>
      <c r="AF311" s="569"/>
      <c r="AG311" s="569"/>
      <c r="AH311" s="569" t="s">
        <v>7674</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7509</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8646</v>
      </c>
      <c r="M313" s="211">
        <v>44707</v>
      </c>
      <c r="N313" s="212">
        <v>70000</v>
      </c>
      <c r="O313" s="213"/>
      <c r="P313" s="214" t="s">
        <v>744</v>
      </c>
      <c r="T313" s="844">
        <v>45992</v>
      </c>
      <c r="U313" s="672" t="s">
        <v>1697</v>
      </c>
      <c r="V313" s="557" t="s">
        <v>7509</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5439</v>
      </c>
      <c r="H314" s="405" t="s">
        <v>5593</v>
      </c>
      <c r="M314" s="211">
        <v>44707</v>
      </c>
      <c r="N314" s="212">
        <v>70000</v>
      </c>
      <c r="O314" s="213"/>
      <c r="P314" s="214" t="s">
        <v>745</v>
      </c>
      <c r="T314" s="844">
        <v>45992</v>
      </c>
      <c r="U314" s="672" t="s">
        <v>1697</v>
      </c>
      <c r="V314" s="557" t="s">
        <v>7418</v>
      </c>
      <c r="W314" s="558" t="s">
        <v>5349</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5565</v>
      </c>
      <c r="W315" s="558" t="s">
        <v>561</v>
      </c>
      <c r="X315" s="558" t="s">
        <v>210</v>
      </c>
      <c r="Y315" s="673">
        <v>622000</v>
      </c>
      <c r="Z315" s="569"/>
      <c r="AA315" s="712">
        <v>520000</v>
      </c>
      <c r="AB315" s="569"/>
      <c r="AC315" s="569">
        <v>11000</v>
      </c>
      <c r="AD315" s="569"/>
      <c r="AE315" s="712">
        <v>91000</v>
      </c>
      <c r="AF315" s="569"/>
      <c r="AG315" s="569"/>
      <c r="AH315" s="569" t="s">
        <v>7636</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5439</v>
      </c>
      <c r="H316" s="405" t="s">
        <v>7393</v>
      </c>
      <c r="M316" s="211">
        <v>44707</v>
      </c>
      <c r="N316" s="212">
        <v>4000</v>
      </c>
      <c r="O316" s="213"/>
      <c r="P316" s="214" t="s">
        <v>613</v>
      </c>
      <c r="T316" s="844">
        <v>45992</v>
      </c>
      <c r="U316" s="672" t="s">
        <v>2420</v>
      </c>
      <c r="V316" s="557" t="s">
        <v>7637</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6629</v>
      </c>
      <c r="W317" s="558" t="s">
        <v>6942</v>
      </c>
      <c r="X317" s="558" t="s">
        <v>426</v>
      </c>
      <c r="Y317" s="673">
        <v>788000</v>
      </c>
      <c r="Z317" s="569">
        <v>23000</v>
      </c>
      <c r="AA317" s="712"/>
      <c r="AB317" s="569">
        <v>677000</v>
      </c>
      <c r="AC317" s="569">
        <v>18000</v>
      </c>
      <c r="AD317" s="569"/>
      <c r="AE317" s="712">
        <v>70000</v>
      </c>
      <c r="AF317" s="569"/>
      <c r="AG317" s="569"/>
      <c r="AH317" s="569" t="s">
        <v>7220</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8606</v>
      </c>
      <c r="M318" s="211">
        <v>44705</v>
      </c>
      <c r="N318" s="212">
        <v>79000</v>
      </c>
      <c r="O318" s="213"/>
      <c r="P318" s="214" t="s">
        <v>748</v>
      </c>
      <c r="T318" s="844">
        <v>45992</v>
      </c>
      <c r="U318" s="672" t="s">
        <v>2420</v>
      </c>
      <c r="V318" s="557" t="s">
        <v>6537</v>
      </c>
      <c r="W318" s="558" t="s">
        <v>561</v>
      </c>
      <c r="X318" s="558" t="s">
        <v>214</v>
      </c>
      <c r="Y318" s="673">
        <v>310000</v>
      </c>
      <c r="Z318" s="569">
        <v>5000</v>
      </c>
      <c r="AA318" s="712"/>
      <c r="AB318" s="569"/>
      <c r="AC318" s="569">
        <v>305000</v>
      </c>
      <c r="AD318" s="569"/>
      <c r="AE318" s="712">
        <v>0</v>
      </c>
      <c r="AF318" s="569"/>
      <c r="AG318" s="569"/>
      <c r="AH318" s="569" t="s">
        <v>7685</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8607</v>
      </c>
      <c r="M319" s="211">
        <v>44698</v>
      </c>
      <c r="N319" s="212">
        <v>4000</v>
      </c>
      <c r="O319" s="213"/>
      <c r="P319" s="214" t="s">
        <v>613</v>
      </c>
      <c r="T319" s="844">
        <v>45992</v>
      </c>
      <c r="U319" s="672" t="s">
        <v>7002</v>
      </c>
      <c r="V319" s="557" t="s">
        <v>6976</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8715</v>
      </c>
      <c r="M320" s="211">
        <v>44698</v>
      </c>
      <c r="N320" s="212">
        <v>30000</v>
      </c>
      <c r="O320" s="213"/>
      <c r="P320" s="214" t="s">
        <v>749</v>
      </c>
      <c r="T320" s="844">
        <v>45992</v>
      </c>
      <c r="U320" s="672" t="s">
        <v>1679</v>
      </c>
      <c r="V320" s="557" t="s">
        <v>7737</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8600</v>
      </c>
      <c r="M321" s="211">
        <v>44695</v>
      </c>
      <c r="N321" s="212">
        <v>5000</v>
      </c>
      <c r="O321" s="213"/>
      <c r="P321" s="214" t="s">
        <v>750</v>
      </c>
      <c r="T321" s="844">
        <v>45992</v>
      </c>
      <c r="U321" s="672" t="s">
        <v>1679</v>
      </c>
      <c r="V321" s="557" t="s">
        <v>7607</v>
      </c>
      <c r="W321" s="558" t="s">
        <v>1442</v>
      </c>
      <c r="X321" s="558" t="s">
        <v>214</v>
      </c>
      <c r="Y321" s="673">
        <v>138000</v>
      </c>
      <c r="Z321" s="569"/>
      <c r="AA321" s="712">
        <v>3000</v>
      </c>
      <c r="AB321" s="569">
        <v>15000</v>
      </c>
      <c r="AC321" s="569">
        <v>45000</v>
      </c>
      <c r="AD321" s="569"/>
      <c r="AE321" s="712">
        <v>75000</v>
      </c>
      <c r="AF321" s="569"/>
      <c r="AG321" s="569"/>
      <c r="AH321" s="569" t="s">
        <v>7633</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6512</v>
      </c>
      <c r="V322" s="557" t="s">
        <v>7153</v>
      </c>
      <c r="W322" s="558" t="s">
        <v>7154</v>
      </c>
      <c r="X322" s="558" t="s">
        <v>426</v>
      </c>
      <c r="Y322" s="673">
        <v>800000</v>
      </c>
      <c r="Z322" s="569"/>
      <c r="AA322" s="846">
        <v>657000</v>
      </c>
      <c r="AB322" s="569"/>
      <c r="AC322" s="569"/>
      <c r="AD322" s="723"/>
      <c r="AE322" s="712">
        <v>143000</v>
      </c>
      <c r="AF322" s="569"/>
      <c r="AG322" s="569"/>
      <c r="AH322" s="569" t="s">
        <v>7410</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5439</v>
      </c>
      <c r="H323" s="405" t="s">
        <v>5593</v>
      </c>
      <c r="M323" s="211">
        <v>44694</v>
      </c>
      <c r="N323" s="212">
        <v>30000</v>
      </c>
      <c r="O323" s="213"/>
      <c r="P323" s="214" t="s">
        <v>752</v>
      </c>
      <c r="T323" s="844">
        <v>45992</v>
      </c>
      <c r="U323" s="672" t="s">
        <v>6512</v>
      </c>
      <c r="V323" s="557" t="s">
        <v>7402</v>
      </c>
      <c r="W323" s="558" t="s">
        <v>5043</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6512</v>
      </c>
      <c r="V324" s="557" t="s">
        <v>7406</v>
      </c>
      <c r="W324" s="558" t="s">
        <v>5043</v>
      </c>
      <c r="X324" s="558" t="s">
        <v>426</v>
      </c>
      <c r="Y324" s="673">
        <v>1540000</v>
      </c>
      <c r="Z324" s="569"/>
      <c r="AA324" s="712">
        <v>1477000</v>
      </c>
      <c r="AB324" s="569"/>
      <c r="AC324" s="569"/>
      <c r="AD324" s="569"/>
      <c r="AE324" s="712">
        <v>63000</v>
      </c>
      <c r="AF324" s="569"/>
      <c r="AG324" s="569"/>
      <c r="AH324" s="569" t="s">
        <v>7404</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6512</v>
      </c>
      <c r="V325" s="557" t="s">
        <v>7405</v>
      </c>
      <c r="W325" s="558" t="s">
        <v>5043</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6512</v>
      </c>
      <c r="V326" s="557" t="s">
        <v>7300</v>
      </c>
      <c r="W326" s="558" t="s">
        <v>5043</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7391</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7515</v>
      </c>
      <c r="W328" s="714" t="s">
        <v>561</v>
      </c>
      <c r="X328" s="714" t="s">
        <v>427</v>
      </c>
      <c r="Y328" s="946">
        <v>412000</v>
      </c>
      <c r="Z328" s="843">
        <v>23000</v>
      </c>
      <c r="AA328" s="715">
        <v>319000</v>
      </c>
      <c r="AB328" s="569"/>
      <c r="AC328" s="569"/>
      <c r="AD328" s="843"/>
      <c r="AE328" s="715">
        <v>70000</v>
      </c>
      <c r="AF328" s="569"/>
      <c r="AG328" s="569"/>
      <c r="AH328" s="569" t="s">
        <v>7733</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8575</v>
      </c>
      <c r="M329" s="211">
        <v>44692</v>
      </c>
      <c r="N329" s="212">
        <v>70000</v>
      </c>
      <c r="O329" s="213"/>
      <c r="P329" s="214" t="s">
        <v>755</v>
      </c>
      <c r="T329" s="844">
        <v>45992</v>
      </c>
      <c r="U329" s="672" t="s">
        <v>1930</v>
      </c>
      <c r="V329" s="557">
        <v>1128384010</v>
      </c>
      <c r="W329" s="558" t="s">
        <v>7231</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7239</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7191</v>
      </c>
      <c r="M330" s="211">
        <v>44692</v>
      </c>
      <c r="N330" s="212">
        <v>4000</v>
      </c>
      <c r="O330" s="213"/>
      <c r="P330" s="214" t="s">
        <v>613</v>
      </c>
      <c r="T330" s="844">
        <v>45992</v>
      </c>
      <c r="U330" s="672" t="s">
        <v>6775</v>
      </c>
      <c r="V330" s="557">
        <v>12281529</v>
      </c>
      <c r="W330" s="558" t="s">
        <v>5549</v>
      </c>
      <c r="X330" s="558" t="s">
        <v>7573</v>
      </c>
      <c r="Y330" s="673">
        <v>303000</v>
      </c>
      <c r="Z330" s="569"/>
      <c r="AA330" s="712">
        <v>45000</v>
      </c>
      <c r="AB330" s="569">
        <v>227000</v>
      </c>
      <c r="AC330" s="569"/>
      <c r="AD330" s="569"/>
      <c r="AE330" s="712">
        <v>31000</v>
      </c>
      <c r="AF330" s="569"/>
      <c r="AG330" s="569"/>
      <c r="AH330" s="569" t="s">
        <v>7632</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8550</v>
      </c>
      <c r="M331" s="211">
        <v>44692</v>
      </c>
      <c r="N331" s="212">
        <v>70000</v>
      </c>
      <c r="O331" s="213"/>
      <c r="P331" s="214" t="s">
        <v>756</v>
      </c>
      <c r="T331" s="844">
        <v>45992</v>
      </c>
      <c r="U331" s="672" t="s">
        <v>6775</v>
      </c>
      <c r="V331" s="557">
        <v>1130623543</v>
      </c>
      <c r="W331" s="558" t="s">
        <v>3213</v>
      </c>
      <c r="X331" s="558" t="s">
        <v>7573</v>
      </c>
      <c r="Y331" s="673">
        <v>303000</v>
      </c>
      <c r="Z331" s="569"/>
      <c r="AA331" s="712">
        <v>45000</v>
      </c>
      <c r="AB331" s="569">
        <v>226000</v>
      </c>
      <c r="AC331" s="569"/>
      <c r="AD331" s="569"/>
      <c r="AE331" s="712">
        <v>32000</v>
      </c>
      <c r="AF331" s="569"/>
      <c r="AG331" s="569"/>
      <c r="AH331" s="569" t="s">
        <v>7580</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6775</v>
      </c>
      <c r="V332" s="557" t="s">
        <v>7233</v>
      </c>
      <c r="W332" s="558"/>
      <c r="X332" s="558"/>
      <c r="Y332" s="673">
        <v>47000</v>
      </c>
      <c r="Z332" s="569"/>
      <c r="AA332" s="712"/>
      <c r="AB332" s="569"/>
      <c r="AC332" s="569">
        <v>47000</v>
      </c>
      <c r="AD332" s="569"/>
      <c r="AE332" s="712">
        <v>0</v>
      </c>
      <c r="AF332" s="569"/>
      <c r="AG332" s="569"/>
      <c r="AH332" s="569" t="s">
        <v>7297</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6775</v>
      </c>
      <c r="V333" s="557" t="s">
        <v>7389</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8582</v>
      </c>
      <c r="M334" s="211">
        <v>44692</v>
      </c>
      <c r="N334" s="212">
        <v>142000</v>
      </c>
      <c r="O334" s="213"/>
      <c r="P334" s="214" t="s">
        <v>758</v>
      </c>
      <c r="T334" s="844">
        <v>45992</v>
      </c>
      <c r="U334" s="672" t="s">
        <v>6995</v>
      </c>
      <c r="V334" s="557" t="s">
        <v>7579</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8545</v>
      </c>
      <c r="M335" s="211">
        <v>44692</v>
      </c>
      <c r="N335" s="212">
        <v>327000</v>
      </c>
      <c r="O335" s="213"/>
      <c r="P335" s="212" t="s">
        <v>649</v>
      </c>
      <c r="T335" s="844">
        <v>45992</v>
      </c>
      <c r="U335" s="672" t="s">
        <v>6995</v>
      </c>
      <c r="V335" s="557" t="s">
        <v>7001</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8470</v>
      </c>
      <c r="M336" s="211">
        <v>44687</v>
      </c>
      <c r="N336" s="212">
        <v>100000</v>
      </c>
      <c r="O336" s="213"/>
      <c r="P336" s="214" t="s">
        <v>759</v>
      </c>
      <c r="T336" s="844">
        <v>45992</v>
      </c>
      <c r="U336" s="672" t="s">
        <v>6995</v>
      </c>
      <c r="V336" s="557">
        <v>7687273</v>
      </c>
      <c r="W336" s="558" t="s">
        <v>7577</v>
      </c>
      <c r="X336" s="558" t="s">
        <v>214</v>
      </c>
      <c r="Y336" s="673">
        <v>1820000</v>
      </c>
      <c r="Z336" s="569"/>
      <c r="AA336" s="712">
        <v>1782000</v>
      </c>
      <c r="AB336" s="722"/>
      <c r="AC336" s="569"/>
      <c r="AD336" s="723"/>
      <c r="AE336" s="712">
        <v>38000</v>
      </c>
      <c r="AF336" s="569"/>
      <c r="AG336" s="569"/>
      <c r="AH336" s="569" t="s">
        <v>7582</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5439</v>
      </c>
      <c r="H337" s="405" t="s">
        <v>5593</v>
      </c>
      <c r="M337" s="211">
        <v>44680</v>
      </c>
      <c r="N337" s="212">
        <v>4000</v>
      </c>
      <c r="O337" s="213"/>
      <c r="P337" s="214" t="s">
        <v>613</v>
      </c>
      <c r="T337" s="844">
        <v>45992</v>
      </c>
      <c r="U337" s="672" t="s">
        <v>6543</v>
      </c>
      <c r="V337" s="557" t="s">
        <v>7459</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8544</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7742</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8551</v>
      </c>
      <c r="M339" s="211">
        <v>44680</v>
      </c>
      <c r="N339" s="212">
        <v>310000</v>
      </c>
      <c r="O339" s="213"/>
      <c r="P339" s="214" t="s">
        <v>761</v>
      </c>
      <c r="T339" s="844">
        <v>45992</v>
      </c>
      <c r="U339" s="672" t="s">
        <v>556</v>
      </c>
      <c r="V339" s="557">
        <v>43912521</v>
      </c>
      <c r="W339" s="558" t="s">
        <v>6896</v>
      </c>
      <c r="X339" s="558" t="s">
        <v>6897</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7471</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8535</v>
      </c>
      <c r="M340" s="211">
        <v>44680</v>
      </c>
      <c r="N340" s="212">
        <v>4000</v>
      </c>
      <c r="O340" s="213"/>
      <c r="P340" s="214" t="s">
        <v>613</v>
      </c>
      <c r="T340" s="844">
        <v>45992</v>
      </c>
      <c r="U340" s="672" t="s">
        <v>556</v>
      </c>
      <c r="V340" s="557" t="s">
        <v>7408</v>
      </c>
      <c r="W340" s="558" t="s">
        <v>561</v>
      </c>
      <c r="X340" s="558" t="s">
        <v>426</v>
      </c>
      <c r="Y340" s="673">
        <v>389000</v>
      </c>
      <c r="Z340" s="569">
        <v>5000</v>
      </c>
      <c r="AA340" s="712">
        <v>246000</v>
      </c>
      <c r="AB340" s="569"/>
      <c r="AC340" s="569">
        <v>48000</v>
      </c>
      <c r="AD340" s="569"/>
      <c r="AE340" s="712">
        <v>45000</v>
      </c>
      <c r="AF340" s="569"/>
      <c r="AG340" s="569"/>
      <c r="AH340" s="569" t="s">
        <v>7741</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7129</v>
      </c>
      <c r="W341" s="558" t="s">
        <v>4780</v>
      </c>
      <c r="X341" s="558" t="s">
        <v>238</v>
      </c>
      <c r="Y341" s="673">
        <v>410000</v>
      </c>
      <c r="Z341" s="569">
        <v>5000</v>
      </c>
      <c r="AA341" s="712">
        <v>195000</v>
      </c>
      <c r="AB341" s="569"/>
      <c r="AC341" s="569">
        <v>120000</v>
      </c>
      <c r="AD341" s="569"/>
      <c r="AE341" s="712">
        <v>45000</v>
      </c>
      <c r="AF341" s="569"/>
      <c r="AG341" s="569"/>
      <c r="AH341" s="569" t="s">
        <v>7741</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8538</v>
      </c>
      <c r="M342" s="211">
        <v>44673</v>
      </c>
      <c r="N342" s="212">
        <v>70000</v>
      </c>
      <c r="O342" s="213"/>
      <c r="P342" s="214" t="s">
        <v>762</v>
      </c>
      <c r="T342" s="844">
        <v>45992</v>
      </c>
      <c r="U342" s="672" t="s">
        <v>5010</v>
      </c>
      <c r="V342" s="557" t="s">
        <v>7116</v>
      </c>
      <c r="W342" s="558" t="s">
        <v>561</v>
      </c>
      <c r="X342" s="558" t="s">
        <v>238</v>
      </c>
      <c r="Y342" s="673">
        <v>576000</v>
      </c>
      <c r="Z342" s="569">
        <v>11000</v>
      </c>
      <c r="AA342" s="712">
        <v>374000</v>
      </c>
      <c r="AB342" s="569"/>
      <c r="AC342" s="569">
        <v>110000</v>
      </c>
      <c r="AD342" s="569"/>
      <c r="AE342" s="712">
        <v>81000</v>
      </c>
      <c r="AF342" s="569"/>
      <c r="AG342" s="569"/>
      <c r="AH342" s="569" t="s">
        <v>7535</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8537</v>
      </c>
      <c r="M343" s="211">
        <v>44672</v>
      </c>
      <c r="N343" s="212">
        <v>3000</v>
      </c>
      <c r="O343" s="213"/>
      <c r="P343" s="214" t="s">
        <v>763</v>
      </c>
      <c r="T343" s="844">
        <v>45992</v>
      </c>
      <c r="U343" s="672" t="s">
        <v>5010</v>
      </c>
      <c r="V343" s="557" t="s">
        <v>7416</v>
      </c>
      <c r="W343" s="558" t="s">
        <v>5043</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8536</v>
      </c>
      <c r="M344" s="211">
        <v>44672</v>
      </c>
      <c r="N344" s="212">
        <v>4000</v>
      </c>
      <c r="O344" s="213"/>
      <c r="P344" s="214" t="s">
        <v>613</v>
      </c>
      <c r="T344" s="844">
        <v>45992</v>
      </c>
      <c r="U344" s="672" t="s">
        <v>4439</v>
      </c>
      <c r="V344" s="557" t="s">
        <v>7511</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5300</v>
      </c>
      <c r="V345" s="557" t="s">
        <v>7584</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5439</v>
      </c>
      <c r="H346" s="405" t="s">
        <v>5564</v>
      </c>
      <c r="M346" s="211">
        <v>44672</v>
      </c>
      <c r="N346" s="212">
        <v>70000</v>
      </c>
      <c r="O346" s="213"/>
      <c r="P346" s="214" t="s">
        <v>764</v>
      </c>
      <c r="T346" s="844">
        <v>45992</v>
      </c>
      <c r="U346" s="672" t="s">
        <v>6508</v>
      </c>
      <c r="V346" s="557" t="s">
        <v>7010</v>
      </c>
      <c r="W346" s="558" t="s">
        <v>561</v>
      </c>
      <c r="X346" s="558" t="s">
        <v>577</v>
      </c>
      <c r="Y346" s="673">
        <v>304000</v>
      </c>
      <c r="Z346" s="569">
        <v>5000</v>
      </c>
      <c r="AA346" s="712">
        <v>372000</v>
      </c>
      <c r="AB346" s="569"/>
      <c r="AC346" s="569"/>
      <c r="AD346" s="569"/>
      <c r="AE346" s="712">
        <v>-73000</v>
      </c>
      <c r="AF346" s="569"/>
      <c r="AG346" s="569"/>
      <c r="AH346" s="569" t="s">
        <v>7558</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6508</v>
      </c>
      <c r="V347" s="557" t="s">
        <v>6568</v>
      </c>
      <c r="W347" s="558" t="s">
        <v>561</v>
      </c>
      <c r="X347" s="558" t="s">
        <v>427</v>
      </c>
      <c r="Y347" s="673">
        <v>14000</v>
      </c>
      <c r="Z347" s="569"/>
      <c r="AA347" s="712"/>
      <c r="AB347" s="569"/>
      <c r="AC347" s="569">
        <v>14000</v>
      </c>
      <c r="AD347" s="569"/>
      <c r="AE347" s="712">
        <v>0</v>
      </c>
      <c r="AF347" s="569"/>
      <c r="AG347" s="569"/>
      <c r="AH347" s="569" t="s">
        <v>6821</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7714</v>
      </c>
      <c r="V348" s="557">
        <v>12979354</v>
      </c>
      <c r="W348" s="558" t="s">
        <v>6014</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7000</v>
      </c>
      <c r="W349" s="558" t="s">
        <v>561</v>
      </c>
      <c r="X349" s="558" t="s">
        <v>214</v>
      </c>
      <c r="Y349" s="673">
        <v>23000</v>
      </c>
      <c r="Z349" s="569"/>
      <c r="AA349" s="712"/>
      <c r="AB349" s="569"/>
      <c r="AC349" s="569">
        <v>23000</v>
      </c>
      <c r="AD349" s="569"/>
      <c r="AE349" s="712">
        <v>0</v>
      </c>
      <c r="AF349" s="569"/>
      <c r="AG349" s="569"/>
      <c r="AH349" s="569" t="s">
        <v>7694</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8528</v>
      </c>
      <c r="M350" s="211">
        <v>44668</v>
      </c>
      <c r="N350" s="212">
        <v>133000</v>
      </c>
      <c r="O350" s="213"/>
      <c r="P350" s="214" t="s">
        <v>766</v>
      </c>
      <c r="T350" s="844">
        <v>45992</v>
      </c>
      <c r="U350" s="944" t="s">
        <v>1867</v>
      </c>
      <c r="V350" s="942" t="s">
        <v>7183</v>
      </c>
      <c r="W350" s="558" t="s">
        <v>7184</v>
      </c>
      <c r="X350" s="558" t="s">
        <v>7185</v>
      </c>
      <c r="Y350" s="673">
        <v>73000</v>
      </c>
      <c r="Z350" s="569"/>
      <c r="AA350" s="846"/>
      <c r="AB350" s="569"/>
      <c r="AC350" s="569"/>
      <c r="AD350" s="569"/>
      <c r="AE350" s="712">
        <v>73000</v>
      </c>
      <c r="AF350" s="569"/>
      <c r="AG350" s="569"/>
      <c r="AH350" s="569" t="s">
        <v>7693</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5439</v>
      </c>
      <c r="H351" s="405" t="s">
        <v>7393</v>
      </c>
      <c r="M351" s="211">
        <v>44668</v>
      </c>
      <c r="N351" s="212">
        <v>221000</v>
      </c>
      <c r="O351" s="213"/>
      <c r="P351" s="212" t="s">
        <v>649</v>
      </c>
      <c r="T351" s="844">
        <v>45992</v>
      </c>
      <c r="U351" s="845" t="s">
        <v>1867</v>
      </c>
      <c r="V351" s="942">
        <v>9084249</v>
      </c>
      <c r="W351" s="558" t="s">
        <v>4616</v>
      </c>
      <c r="X351" s="558" t="s">
        <v>4617</v>
      </c>
      <c r="Y351" s="673">
        <v>50000</v>
      </c>
      <c r="Z351" s="569"/>
      <c r="AA351" s="712"/>
      <c r="AB351" s="569"/>
      <c r="AC351" s="569">
        <v>50000</v>
      </c>
      <c r="AD351" s="569"/>
      <c r="AE351" s="712">
        <v>0</v>
      </c>
      <c r="AF351" s="569"/>
      <c r="AG351" s="569"/>
      <c r="AH351" s="569" t="s">
        <v>7662</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4296</v>
      </c>
      <c r="V352" s="557" t="s">
        <v>6136</v>
      </c>
      <c r="W352" s="558" t="s">
        <v>5043</v>
      </c>
      <c r="X352" s="558" t="s">
        <v>577</v>
      </c>
      <c r="Y352" s="673"/>
      <c r="Z352" s="569"/>
      <c r="AA352" s="712"/>
      <c r="AB352" s="569"/>
      <c r="AC352" s="569"/>
      <c r="AD352" s="569"/>
      <c r="AE352" s="712">
        <v>30000</v>
      </c>
      <c r="AF352" s="569"/>
      <c r="AG352" s="569"/>
      <c r="AH352" s="569" t="s">
        <v>7740</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6799</v>
      </c>
      <c r="V353" s="942" t="s">
        <v>7675</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6799</v>
      </c>
      <c r="V354" s="557" t="s">
        <v>7557</v>
      </c>
      <c r="W354" s="558" t="s">
        <v>580</v>
      </c>
      <c r="X354" s="558" t="s">
        <v>427</v>
      </c>
      <c r="Y354" s="673">
        <v>687000</v>
      </c>
      <c r="Z354" s="569">
        <v>23000</v>
      </c>
      <c r="AA354" s="712">
        <v>574000</v>
      </c>
      <c r="AB354" s="569"/>
      <c r="AC354" s="569">
        <v>20000</v>
      </c>
      <c r="AD354" s="569"/>
      <c r="AE354" s="712">
        <v>70000</v>
      </c>
      <c r="AF354" s="569"/>
      <c r="AG354" s="569"/>
      <c r="AH354" s="569" t="s">
        <v>7663</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6799</v>
      </c>
      <c r="V355" s="557" t="s">
        <v>7397</v>
      </c>
      <c r="W355" s="558" t="s">
        <v>5349</v>
      </c>
      <c r="X355" s="558" t="s">
        <v>214</v>
      </c>
      <c r="Y355" s="673">
        <v>481000</v>
      </c>
      <c r="Z355" s="569"/>
      <c r="AA355" s="712">
        <v>344000</v>
      </c>
      <c r="AB355" s="569"/>
      <c r="AC355" s="569"/>
      <c r="AD355" s="569"/>
      <c r="AE355" s="712">
        <v>137000</v>
      </c>
      <c r="AF355" s="569"/>
      <c r="AG355" s="569"/>
      <c r="AH355" s="569" t="s">
        <v>7399</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7473</v>
      </c>
      <c r="V356" s="557">
        <v>43253389</v>
      </c>
      <c r="W356" s="558" t="s">
        <v>5549</v>
      </c>
      <c r="X356" s="558" t="s">
        <v>214</v>
      </c>
      <c r="Y356" s="673">
        <v>320000</v>
      </c>
      <c r="Z356" s="569"/>
      <c r="AA356" s="569">
        <v>45000</v>
      </c>
      <c r="AB356" s="569">
        <v>227000</v>
      </c>
      <c r="AC356" s="569"/>
      <c r="AD356" s="569"/>
      <c r="AE356" s="569">
        <v>48000</v>
      </c>
      <c r="AF356" s="569"/>
      <c r="AG356" s="569"/>
      <c r="AH356" s="569" t="s">
        <v>7464</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8524</v>
      </c>
      <c r="M357" s="211">
        <v>44656</v>
      </c>
      <c r="N357" s="212">
        <v>4000</v>
      </c>
      <c r="O357" s="213"/>
      <c r="P357" s="214" t="s">
        <v>613</v>
      </c>
      <c r="T357" s="844">
        <v>45992</v>
      </c>
      <c r="U357" s="672" t="s">
        <v>582</v>
      </c>
      <c r="V357" s="557" t="s">
        <v>7574</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5439</v>
      </c>
      <c r="H358" s="405" t="s">
        <v>7393</v>
      </c>
      <c r="M358" s="211">
        <v>44656</v>
      </c>
      <c r="N358" s="212">
        <v>4000</v>
      </c>
      <c r="O358" s="213"/>
      <c r="P358" s="214" t="s">
        <v>613</v>
      </c>
      <c r="T358" s="844">
        <v>45992</v>
      </c>
      <c r="U358" s="672" t="s">
        <v>6642</v>
      </c>
      <c r="V358" s="557" t="s">
        <v>7583</v>
      </c>
      <c r="W358" s="558" t="s">
        <v>4232</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6642</v>
      </c>
      <c r="V359" s="557" t="s">
        <v>7560</v>
      </c>
      <c r="W359" s="558" t="s">
        <v>2596</v>
      </c>
      <c r="X359" s="558" t="s">
        <v>427</v>
      </c>
      <c r="Y359" s="673">
        <v>422000</v>
      </c>
      <c r="Z359" s="569">
        <v>5000</v>
      </c>
      <c r="AA359" s="569">
        <v>196000</v>
      </c>
      <c r="AB359" s="569"/>
      <c r="AC359" s="569">
        <v>151000</v>
      </c>
      <c r="AD359" s="569"/>
      <c r="AE359" s="569">
        <v>70000</v>
      </c>
      <c r="AF359" s="569"/>
      <c r="AG359" s="569"/>
      <c r="AH359" s="569" t="s">
        <v>7656</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8525</v>
      </c>
      <c r="M360" s="211">
        <v>44656</v>
      </c>
      <c r="N360" s="212">
        <v>5000</v>
      </c>
      <c r="O360" s="213"/>
      <c r="P360" s="214" t="s">
        <v>613</v>
      </c>
      <c r="T360" s="844">
        <v>45992</v>
      </c>
      <c r="U360" s="672" t="s">
        <v>6642</v>
      </c>
      <c r="V360" s="557" t="s">
        <v>7559</v>
      </c>
      <c r="W360" s="558" t="s">
        <v>561</v>
      </c>
      <c r="X360" s="558" t="s">
        <v>426</v>
      </c>
      <c r="Y360" s="673">
        <v>625000</v>
      </c>
      <c r="Z360" s="569">
        <v>23000</v>
      </c>
      <c r="AA360" s="569">
        <v>532000</v>
      </c>
      <c r="AB360" s="569"/>
      <c r="AC360" s="569"/>
      <c r="AD360" s="569"/>
      <c r="AE360" s="569">
        <v>70000</v>
      </c>
      <c r="AF360" s="569"/>
      <c r="AG360" s="569"/>
      <c r="AH360" s="569" t="s">
        <v>7657</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6642</v>
      </c>
      <c r="V361" s="557" t="s">
        <v>7510</v>
      </c>
      <c r="W361" s="558" t="s">
        <v>5043</v>
      </c>
      <c r="X361" s="558" t="s">
        <v>426</v>
      </c>
      <c r="Y361" s="673">
        <v>441000</v>
      </c>
      <c r="Z361" s="569">
        <v>5000</v>
      </c>
      <c r="AA361" s="569">
        <v>365000</v>
      </c>
      <c r="AB361" s="569"/>
      <c r="AC361" s="569">
        <v>1000</v>
      </c>
      <c r="AD361" s="569"/>
      <c r="AE361" s="569">
        <v>70000</v>
      </c>
      <c r="AF361" s="569"/>
      <c r="AG361" s="569"/>
      <c r="AH361" s="569" t="s">
        <v>7658</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8471</v>
      </c>
      <c r="M362" s="211">
        <v>44652</v>
      </c>
      <c r="N362" s="212">
        <v>126000</v>
      </c>
      <c r="O362" s="213"/>
      <c r="P362" s="212" t="s">
        <v>649</v>
      </c>
      <c r="T362" s="844">
        <v>45992</v>
      </c>
      <c r="U362" s="672" t="s">
        <v>6642</v>
      </c>
      <c r="V362" s="557" t="s">
        <v>7500</v>
      </c>
      <c r="W362" s="558" t="s">
        <v>561</v>
      </c>
      <c r="X362" s="558" t="s">
        <v>426</v>
      </c>
      <c r="Y362" s="673">
        <v>485000</v>
      </c>
      <c r="Z362" s="569">
        <v>5000</v>
      </c>
      <c r="AA362" s="569">
        <v>392000</v>
      </c>
      <c r="AB362" s="569"/>
      <c r="AC362" s="569">
        <v>18000</v>
      </c>
      <c r="AD362" s="569"/>
      <c r="AE362" s="569">
        <v>70000</v>
      </c>
      <c r="AF362" s="569"/>
      <c r="AG362" s="569"/>
      <c r="AH362" s="569" t="s">
        <v>7659</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5439</v>
      </c>
      <c r="H363" s="405" t="s">
        <v>5593</v>
      </c>
      <c r="M363" s="211">
        <v>44651</v>
      </c>
      <c r="N363" s="212">
        <v>4000</v>
      </c>
      <c r="O363" s="213"/>
      <c r="P363" s="214" t="s">
        <v>613</v>
      </c>
      <c r="T363" s="844">
        <v>45992</v>
      </c>
      <c r="U363" s="672" t="s">
        <v>6642</v>
      </c>
      <c r="V363" s="557" t="s">
        <v>7499</v>
      </c>
      <c r="W363" s="558" t="s">
        <v>5043</v>
      </c>
      <c r="X363" s="558" t="s">
        <v>238</v>
      </c>
      <c r="Y363" s="673">
        <v>526000</v>
      </c>
      <c r="Z363" s="569">
        <v>5000</v>
      </c>
      <c r="AA363" s="569">
        <v>428000</v>
      </c>
      <c r="AB363" s="569"/>
      <c r="AC363" s="569">
        <v>23000</v>
      </c>
      <c r="AD363" s="569"/>
      <c r="AE363" s="569">
        <v>70000</v>
      </c>
      <c r="AF363" s="569"/>
      <c r="AG363" s="569"/>
      <c r="AH363" s="569" t="s">
        <v>7660</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4886</v>
      </c>
      <c r="M364" s="211">
        <v>44651</v>
      </c>
      <c r="N364" s="212">
        <v>4000</v>
      </c>
      <c r="O364" s="213"/>
      <c r="P364" s="214" t="s">
        <v>613</v>
      </c>
      <c r="T364" s="844">
        <v>45992</v>
      </c>
      <c r="U364" s="672" t="s">
        <v>6642</v>
      </c>
      <c r="V364" s="557" t="s">
        <v>7458</v>
      </c>
      <c r="W364" s="558" t="s">
        <v>561</v>
      </c>
      <c r="X364" s="558" t="s">
        <v>238</v>
      </c>
      <c r="Y364" s="673">
        <v>225000</v>
      </c>
      <c r="Z364" s="569">
        <v>5000</v>
      </c>
      <c r="AA364" s="569">
        <v>244000</v>
      </c>
      <c r="AB364" s="569"/>
      <c r="AC364" s="569"/>
      <c r="AD364" s="569"/>
      <c r="AE364" s="569">
        <v>-24000</v>
      </c>
      <c r="AF364" s="569"/>
      <c r="AG364" s="569"/>
      <c r="AH364" s="569" t="s">
        <v>7638</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6642</v>
      </c>
      <c r="V365" s="557" t="s">
        <v>7457</v>
      </c>
      <c r="W365" s="558" t="s">
        <v>5569</v>
      </c>
      <c r="X365" s="558" t="s">
        <v>214</v>
      </c>
      <c r="Y365" s="673">
        <v>138000</v>
      </c>
      <c r="Z365" s="569">
        <v>5000</v>
      </c>
      <c r="AA365" s="569">
        <v>3000</v>
      </c>
      <c r="AB365" s="569">
        <v>22000</v>
      </c>
      <c r="AC365" s="569">
        <v>18000</v>
      </c>
      <c r="AD365" s="569"/>
      <c r="AE365" s="569">
        <v>90000</v>
      </c>
      <c r="AF365" s="569"/>
      <c r="AG365" s="569"/>
      <c r="AH365" s="569" t="s">
        <v>7661</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8472</v>
      </c>
      <c r="M366" s="211">
        <v>44649</v>
      </c>
      <c r="N366" s="212">
        <v>78000</v>
      </c>
      <c r="O366" s="213"/>
      <c r="P366" s="214" t="s">
        <v>773</v>
      </c>
      <c r="T366" s="844">
        <v>45992</v>
      </c>
      <c r="U366" s="672" t="s">
        <v>5632</v>
      </c>
      <c r="V366" s="557" t="s">
        <v>5592</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7575</v>
      </c>
      <c r="W367" s="558" t="s">
        <v>561</v>
      </c>
      <c r="X367" s="558" t="s">
        <v>427</v>
      </c>
      <c r="Y367" s="673">
        <v>981000</v>
      </c>
      <c r="Z367" s="569">
        <v>23000</v>
      </c>
      <c r="AA367" s="569">
        <v>804000</v>
      </c>
      <c r="AB367" s="569"/>
      <c r="AC367" s="569">
        <v>84000</v>
      </c>
      <c r="AD367" s="569"/>
      <c r="AE367" s="569">
        <v>70000</v>
      </c>
      <c r="AF367" s="569"/>
      <c r="AG367" s="569"/>
      <c r="AH367" s="569" t="s">
        <v>7639</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8470</v>
      </c>
      <c r="M368" s="211">
        <v>44646</v>
      </c>
      <c r="N368" s="212">
        <v>80000</v>
      </c>
      <c r="O368" s="213"/>
      <c r="P368" s="214" t="s">
        <v>774</v>
      </c>
      <c r="T368" s="844">
        <v>45992</v>
      </c>
      <c r="U368" s="672" t="s">
        <v>7380</v>
      </c>
      <c r="V368" s="557" t="s">
        <v>6890</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5739</v>
      </c>
      <c r="M369" s="211">
        <v>44646</v>
      </c>
      <c r="N369" s="212">
        <v>128000</v>
      </c>
      <c r="O369" s="213"/>
      <c r="P369" s="212" t="s">
        <v>649</v>
      </c>
      <c r="T369" s="844">
        <v>45992</v>
      </c>
      <c r="U369" s="672" t="s">
        <v>7380</v>
      </c>
      <c r="V369" s="557" t="s">
        <v>6881</v>
      </c>
      <c r="W369" s="558" t="s">
        <v>561</v>
      </c>
      <c r="X369" s="558" t="s">
        <v>238</v>
      </c>
      <c r="Y369" s="673">
        <v>383000</v>
      </c>
      <c r="Z369" s="569">
        <v>5000</v>
      </c>
      <c r="AA369" s="569">
        <v>291000</v>
      </c>
      <c r="AB369" s="569"/>
      <c r="AC369" s="569"/>
      <c r="AD369" s="569"/>
      <c r="AE369" s="569">
        <v>87000</v>
      </c>
      <c r="AF369" s="569"/>
      <c r="AG369" s="569"/>
      <c r="AH369" s="569" t="s">
        <v>7381</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8469</v>
      </c>
      <c r="M370" s="211">
        <v>44646</v>
      </c>
      <c r="N370" s="212">
        <v>4000</v>
      </c>
      <c r="O370" s="213"/>
      <c r="P370" s="214" t="s">
        <v>613</v>
      </c>
      <c r="T370" s="844">
        <v>45992</v>
      </c>
      <c r="U370" s="672" t="s">
        <v>2369</v>
      </c>
      <c r="V370" s="557" t="s">
        <v>7522</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8468</v>
      </c>
      <c r="M371" s="211">
        <v>44646</v>
      </c>
      <c r="N371" s="212">
        <v>12000</v>
      </c>
      <c r="O371" s="213"/>
      <c r="P371" s="214" t="s">
        <v>775</v>
      </c>
      <c r="T371" s="844">
        <v>45992</v>
      </c>
      <c r="U371" s="672" t="s">
        <v>4733</v>
      </c>
      <c r="V371" s="557" t="s">
        <v>7109</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6809</v>
      </c>
      <c r="V372" s="557" t="s">
        <v>7398</v>
      </c>
      <c r="W372" s="558" t="s">
        <v>5349</v>
      </c>
      <c r="X372" s="558" t="s">
        <v>427</v>
      </c>
      <c r="Y372" s="673">
        <v>596000</v>
      </c>
      <c r="Z372" s="569">
        <v>16000</v>
      </c>
      <c r="AA372" s="569">
        <v>470000</v>
      </c>
      <c r="AB372" s="569"/>
      <c r="AC372" s="569">
        <v>40000</v>
      </c>
      <c r="AD372" s="569"/>
      <c r="AE372" s="569">
        <v>70000</v>
      </c>
      <c r="AF372" s="569"/>
      <c r="AG372" s="569"/>
      <c r="AH372" s="569" t="s">
        <v>7633</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7734</v>
      </c>
      <c r="W373" s="558" t="s">
        <v>561</v>
      </c>
      <c r="X373" s="558" t="s">
        <v>426</v>
      </c>
      <c r="Y373" s="673">
        <v>649000</v>
      </c>
      <c r="Z373" s="569">
        <v>18000</v>
      </c>
      <c r="AA373" s="569">
        <v>558000</v>
      </c>
      <c r="AB373" s="569"/>
      <c r="AC373" s="569"/>
      <c r="AD373" s="569"/>
      <c r="AE373" s="569">
        <v>73000</v>
      </c>
      <c r="AF373" s="569"/>
      <c r="AG373" s="569"/>
      <c r="AH373" s="569" t="s">
        <v>7735</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7581</v>
      </c>
      <c r="M374" s="211">
        <v>44638</v>
      </c>
      <c r="N374" s="212">
        <v>73000</v>
      </c>
      <c r="O374" s="213"/>
      <c r="P374" s="214" t="s">
        <v>778</v>
      </c>
      <c r="T374" s="844">
        <v>45992</v>
      </c>
      <c r="U374" s="672" t="s">
        <v>7121</v>
      </c>
      <c r="V374" s="557" t="s">
        <v>7485</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8466</v>
      </c>
      <c r="M375" s="211">
        <v>44638</v>
      </c>
      <c r="N375" s="212">
        <v>4000</v>
      </c>
      <c r="O375" s="213"/>
      <c r="P375" s="214" t="s">
        <v>613</v>
      </c>
      <c r="T375" s="844">
        <v>45992</v>
      </c>
      <c r="U375" s="672" t="s">
        <v>6653</v>
      </c>
      <c r="V375" s="557" t="s">
        <v>7730</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6653</v>
      </c>
      <c r="V376" s="557" t="s">
        <v>7283</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8463</v>
      </c>
      <c r="M377" s="211">
        <v>44636</v>
      </c>
      <c r="N377" s="212">
        <v>95000</v>
      </c>
      <c r="O377" s="213"/>
      <c r="P377" s="214" t="s">
        <v>780</v>
      </c>
      <c r="T377" s="844">
        <v>45992</v>
      </c>
      <c r="U377" s="672" t="s">
        <v>6653</v>
      </c>
      <c r="V377" s="557" t="s">
        <v>7240</v>
      </c>
      <c r="W377" s="558" t="s">
        <v>561</v>
      </c>
      <c r="X377" s="558" t="s">
        <v>426</v>
      </c>
      <c r="Y377" s="673">
        <v>528000</v>
      </c>
      <c r="Z377" s="569">
        <v>23000</v>
      </c>
      <c r="AA377" s="569">
        <v>435000</v>
      </c>
      <c r="AB377" s="569"/>
      <c r="AC377" s="569"/>
      <c r="AD377" s="569"/>
      <c r="AE377" s="569">
        <v>70000</v>
      </c>
      <c r="AF377" s="569"/>
      <c r="AG377" s="569"/>
      <c r="AH377" s="569" t="s">
        <v>7409</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8461</v>
      </c>
      <c r="M378" s="211">
        <v>44636</v>
      </c>
      <c r="N378" s="212">
        <v>130000</v>
      </c>
      <c r="O378" s="213"/>
      <c r="P378" s="214" t="s">
        <v>781</v>
      </c>
      <c r="T378" s="844">
        <v>45992</v>
      </c>
      <c r="U378" s="558" t="s">
        <v>596</v>
      </c>
      <c r="V378" s="557" t="s">
        <v>4570</v>
      </c>
      <c r="W378" s="558" t="s">
        <v>561</v>
      </c>
      <c r="X378" s="558" t="s">
        <v>214</v>
      </c>
      <c r="Y378" s="673">
        <v>1384000</v>
      </c>
      <c r="Z378" s="569">
        <v>18000</v>
      </c>
      <c r="AA378" s="569"/>
      <c r="AB378" s="569">
        <v>132000</v>
      </c>
      <c r="AC378" s="569">
        <v>1073000</v>
      </c>
      <c r="AD378" s="569"/>
      <c r="AE378" s="569">
        <v>161000</v>
      </c>
      <c r="AF378" s="569"/>
      <c r="AG378" s="569"/>
      <c r="AH378" s="569" t="s">
        <v>7507</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6649</v>
      </c>
      <c r="V379" s="557" t="s">
        <v>7631</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7966</v>
      </c>
      <c r="M380" s="211">
        <v>44632</v>
      </c>
      <c r="N380" s="212">
        <v>20000</v>
      </c>
      <c r="O380" s="213"/>
      <c r="P380" s="214" t="s">
        <v>782</v>
      </c>
      <c r="T380" s="671">
        <v>45991</v>
      </c>
      <c r="U380" s="672" t="s">
        <v>3956</v>
      </c>
      <c r="V380" s="557" t="s">
        <v>7284</v>
      </c>
      <c r="W380" s="558" t="s">
        <v>561</v>
      </c>
      <c r="X380" s="558" t="s">
        <v>214</v>
      </c>
      <c r="Y380" s="673">
        <v>289000</v>
      </c>
      <c r="Z380" s="569">
        <v>5000</v>
      </c>
      <c r="AA380" s="569">
        <v>154000</v>
      </c>
      <c r="AB380" s="569">
        <v>28000</v>
      </c>
      <c r="AC380" s="569">
        <v>32000</v>
      </c>
      <c r="AD380" s="569"/>
      <c r="AE380" s="569">
        <v>70000</v>
      </c>
      <c r="AF380" s="569"/>
      <c r="AG380" s="569"/>
      <c r="AH380" s="569" t="s">
        <v>7419</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6973</v>
      </c>
      <c r="W381" s="558" t="s">
        <v>561</v>
      </c>
      <c r="X381" s="558" t="s">
        <v>426</v>
      </c>
      <c r="Y381" s="673">
        <v>380000</v>
      </c>
      <c r="Z381" s="569">
        <v>23000</v>
      </c>
      <c r="AA381" s="569">
        <v>222000</v>
      </c>
      <c r="AB381" s="569"/>
      <c r="AC381" s="569">
        <v>40000</v>
      </c>
      <c r="AD381" s="569"/>
      <c r="AE381" s="569">
        <v>95000</v>
      </c>
      <c r="AF381" s="569"/>
      <c r="AG381" s="569"/>
      <c r="AH381" s="569" t="s">
        <v>7125</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5439</v>
      </c>
      <c r="H382" s="405" t="s">
        <v>5638</v>
      </c>
      <c r="M382" s="211">
        <v>44631</v>
      </c>
      <c r="N382" s="212">
        <v>10000</v>
      </c>
      <c r="O382" s="213"/>
      <c r="P382" s="214" t="s">
        <v>784</v>
      </c>
      <c r="T382" s="671">
        <v>45991</v>
      </c>
      <c r="U382" s="558" t="s">
        <v>5664</v>
      </c>
      <c r="V382" s="557">
        <v>43998348</v>
      </c>
      <c r="W382" s="558" t="s">
        <v>5663</v>
      </c>
      <c r="X382" s="558" t="s">
        <v>214</v>
      </c>
      <c r="Y382" s="673">
        <v>0</v>
      </c>
      <c r="Z382" s="569"/>
      <c r="AA382" s="569"/>
      <c r="AB382" s="569"/>
      <c r="AC382" s="569"/>
      <c r="AD382" s="569"/>
      <c r="AE382" s="569">
        <v>0</v>
      </c>
      <c r="AF382" s="569"/>
      <c r="AG382" s="569"/>
      <c r="AH382" s="569" t="s">
        <v>5662</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6132</v>
      </c>
      <c r="V383" s="557">
        <v>21466578</v>
      </c>
      <c r="W383" s="558" t="s">
        <v>6130</v>
      </c>
      <c r="X383" s="558" t="s">
        <v>214</v>
      </c>
      <c r="Y383" s="673">
        <v>0</v>
      </c>
      <c r="Z383" s="569"/>
      <c r="AA383" s="569"/>
      <c r="AB383" s="569"/>
      <c r="AC383" s="569"/>
      <c r="AD383" s="569"/>
      <c r="AE383" s="569">
        <v>0</v>
      </c>
      <c r="AF383" s="569"/>
      <c r="AG383" s="569"/>
      <c r="AH383" s="569" t="s">
        <v>6131</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8437</v>
      </c>
      <c r="M384" s="211">
        <v>44624</v>
      </c>
      <c r="N384" s="212">
        <v>82000</v>
      </c>
      <c r="O384" s="213"/>
      <c r="P384" s="214" t="s">
        <v>785</v>
      </c>
      <c r="T384" s="671">
        <v>45991</v>
      </c>
      <c r="U384" s="672" t="s">
        <v>3755</v>
      </c>
      <c r="V384" s="557" t="s">
        <v>4396</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7361</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6003</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8435</v>
      </c>
      <c r="M387" s="211">
        <v>44624</v>
      </c>
      <c r="N387" s="212">
        <v>8000</v>
      </c>
      <c r="O387" s="213"/>
      <c r="P387" s="214" t="s">
        <v>786</v>
      </c>
      <c r="T387" s="671">
        <v>45991</v>
      </c>
      <c r="U387" s="672" t="s">
        <v>1679</v>
      </c>
      <c r="V387" s="557" t="s">
        <v>7241</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8433</v>
      </c>
      <c r="M388" s="211">
        <v>44621</v>
      </c>
      <c r="N388" s="212">
        <v>120000</v>
      </c>
      <c r="O388" s="213"/>
      <c r="P388" s="214" t="s">
        <v>787</v>
      </c>
      <c r="T388" s="671">
        <v>45991</v>
      </c>
      <c r="U388" s="672" t="s">
        <v>6512</v>
      </c>
      <c r="V388" s="557" t="s">
        <v>7358</v>
      </c>
      <c r="W388" s="558" t="s">
        <v>7359</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8457</v>
      </c>
      <c r="M389" s="211">
        <v>44620</v>
      </c>
      <c r="N389" s="212">
        <v>4000</v>
      </c>
      <c r="O389" s="213"/>
      <c r="P389" s="214" t="s">
        <v>613</v>
      </c>
      <c r="T389" s="671">
        <v>45991</v>
      </c>
      <c r="U389" s="672" t="s">
        <v>6512</v>
      </c>
      <c r="V389" s="557" t="s">
        <v>6866</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6512</v>
      </c>
      <c r="V390" s="557" t="s">
        <v>7046</v>
      </c>
      <c r="W390" s="558" t="s">
        <v>5043</v>
      </c>
      <c r="X390" s="558" t="s">
        <v>426</v>
      </c>
      <c r="Y390" s="673">
        <v>285000</v>
      </c>
      <c r="Z390" s="569"/>
      <c r="AA390" s="569">
        <v>205000</v>
      </c>
      <c r="AB390" s="569"/>
      <c r="AC390" s="569"/>
      <c r="AD390" s="569"/>
      <c r="AE390" s="569">
        <v>80000</v>
      </c>
      <c r="AF390" s="569"/>
      <c r="AG390" s="569"/>
      <c r="AH390" s="569" t="s">
        <v>7115</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6999</v>
      </c>
      <c r="W391" s="558" t="s">
        <v>5043</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6764</v>
      </c>
      <c r="W392" s="558" t="s">
        <v>580</v>
      </c>
      <c r="X392" s="558" t="s">
        <v>426</v>
      </c>
      <c r="Y392" s="673">
        <v>456000</v>
      </c>
      <c r="Z392" s="569">
        <v>23000</v>
      </c>
      <c r="AA392" s="569">
        <v>336000</v>
      </c>
      <c r="AB392" s="569">
        <v>19000</v>
      </c>
      <c r="AC392" s="569"/>
      <c r="AD392" s="569"/>
      <c r="AE392" s="569">
        <v>78000</v>
      </c>
      <c r="AF392" s="569"/>
      <c r="AG392" s="569"/>
      <c r="AH392" s="569" t="s">
        <v>7382</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6775</v>
      </c>
      <c r="V393" s="557" t="s">
        <v>7388</v>
      </c>
      <c r="W393" s="558" t="s">
        <v>561</v>
      </c>
      <c r="X393" s="558" t="s">
        <v>1664</v>
      </c>
      <c r="Y393" s="673">
        <v>571000</v>
      </c>
      <c r="Z393" s="569"/>
      <c r="AA393" s="569">
        <v>446000</v>
      </c>
      <c r="AB393" s="569">
        <v>40000</v>
      </c>
      <c r="AC393" s="569"/>
      <c r="AD393" s="569"/>
      <c r="AE393" s="569">
        <v>85000</v>
      </c>
      <c r="AF393" s="569"/>
      <c r="AG393" s="569"/>
      <c r="AH393" s="569" t="s">
        <v>7390</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5439</v>
      </c>
      <c r="H394" s="405" t="s">
        <v>7393</v>
      </c>
      <c r="M394" s="211">
        <v>44608</v>
      </c>
      <c r="N394" s="212">
        <v>120000</v>
      </c>
      <c r="O394" s="213"/>
      <c r="P394" s="574" t="s">
        <v>790</v>
      </c>
      <c r="T394" s="671">
        <v>45991</v>
      </c>
      <c r="U394" s="672" t="s">
        <v>6775</v>
      </c>
      <c r="V394" s="557" t="s">
        <v>7233</v>
      </c>
      <c r="W394" s="558" t="s">
        <v>7196</v>
      </c>
      <c r="X394" s="558" t="s">
        <v>424</v>
      </c>
      <c r="Y394" s="673">
        <v>395000</v>
      </c>
      <c r="Z394" s="569">
        <v>18000</v>
      </c>
      <c r="AA394" s="569">
        <v>226000</v>
      </c>
      <c r="AB394" s="569">
        <v>34000</v>
      </c>
      <c r="AC394" s="569">
        <v>47000</v>
      </c>
      <c r="AD394" s="569"/>
      <c r="AE394" s="569">
        <v>70000</v>
      </c>
      <c r="AF394" s="569"/>
      <c r="AG394" s="569"/>
      <c r="AH394" s="569" t="s">
        <v>7296</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6775</v>
      </c>
      <c r="V395" s="557" t="s">
        <v>7192</v>
      </c>
      <c r="W395" s="558" t="s">
        <v>561</v>
      </c>
      <c r="X395" s="558" t="s">
        <v>1790</v>
      </c>
      <c r="Y395" s="673">
        <v>523000</v>
      </c>
      <c r="Z395" s="569">
        <v>23000</v>
      </c>
      <c r="AA395" s="569">
        <v>380000</v>
      </c>
      <c r="AB395" s="569">
        <v>40000</v>
      </c>
      <c r="AC395" s="569"/>
      <c r="AD395" s="569"/>
      <c r="AE395" s="569">
        <v>80000</v>
      </c>
      <c r="AF395" s="569"/>
      <c r="AG395" s="569"/>
      <c r="AH395" s="569" t="s">
        <v>7219</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8445</v>
      </c>
      <c r="M396" s="211">
        <v>44606</v>
      </c>
      <c r="N396" s="212">
        <v>117000</v>
      </c>
      <c r="O396" s="213"/>
      <c r="P396" s="580" t="s">
        <v>649</v>
      </c>
      <c r="T396" s="671">
        <v>45991</v>
      </c>
      <c r="U396" s="672" t="s">
        <v>6543</v>
      </c>
      <c r="V396" s="557"/>
      <c r="W396" s="558"/>
      <c r="X396" s="558"/>
      <c r="Y396" s="673">
        <v>60000</v>
      </c>
      <c r="Z396" s="569"/>
      <c r="AA396" s="569"/>
      <c r="AB396" s="569"/>
      <c r="AC396" s="569">
        <v>60000</v>
      </c>
      <c r="AD396" s="569"/>
      <c r="AE396" s="569">
        <v>0</v>
      </c>
      <c r="AF396" s="569"/>
      <c r="AG396" s="569"/>
      <c r="AH396" s="569" t="s">
        <v>7229</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8418</v>
      </c>
      <c r="M397" s="211">
        <v>44604</v>
      </c>
      <c r="N397" s="212">
        <v>4000</v>
      </c>
      <c r="O397" s="213"/>
      <c r="P397" s="574" t="s">
        <v>613</v>
      </c>
      <c r="T397" s="671">
        <v>45991</v>
      </c>
      <c r="U397" s="672" t="s">
        <v>6543</v>
      </c>
      <c r="V397" s="557" t="s">
        <v>7180</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7150</v>
      </c>
      <c r="X398" s="558" t="s">
        <v>214</v>
      </c>
      <c r="Y398" s="673">
        <v>600000</v>
      </c>
      <c r="Z398" s="569"/>
      <c r="AA398" s="569"/>
      <c r="AB398" s="569"/>
      <c r="AC398" s="569">
        <v>300000</v>
      </c>
      <c r="AD398" s="569"/>
      <c r="AE398" s="569">
        <v>300000</v>
      </c>
      <c r="AF398" s="569"/>
      <c r="AG398" s="569"/>
      <c r="AH398" s="569" t="s">
        <v>7474</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7475</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7237</v>
      </c>
      <c r="W400" s="558" t="s">
        <v>561</v>
      </c>
      <c r="X400" s="558" t="s">
        <v>424</v>
      </c>
      <c r="Y400" s="673">
        <v>382000</v>
      </c>
      <c r="Z400" s="569"/>
      <c r="AA400" s="569">
        <v>254000</v>
      </c>
      <c r="AB400" s="569"/>
      <c r="AC400" s="569">
        <v>38000</v>
      </c>
      <c r="AD400" s="569"/>
      <c r="AE400" s="569">
        <v>45000</v>
      </c>
      <c r="AF400" s="569"/>
      <c r="AG400" s="569"/>
      <c r="AH400" s="569" t="s">
        <v>7476</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8409</v>
      </c>
      <c r="M401" s="216">
        <v>44580</v>
      </c>
      <c r="N401" s="217">
        <v>300000</v>
      </c>
      <c r="O401" s="218"/>
      <c r="P401" s="219" t="s">
        <v>794</v>
      </c>
      <c r="T401" s="671">
        <v>45991</v>
      </c>
      <c r="U401" s="672" t="s">
        <v>556</v>
      </c>
      <c r="V401" s="557" t="s">
        <v>7236</v>
      </c>
      <c r="W401" s="558" t="s">
        <v>561</v>
      </c>
      <c r="X401" s="558" t="s">
        <v>427</v>
      </c>
      <c r="Y401" s="673">
        <v>325000</v>
      </c>
      <c r="Z401" s="569"/>
      <c r="AA401" s="569">
        <v>195000</v>
      </c>
      <c r="AB401" s="569"/>
      <c r="AC401" s="569">
        <v>40000</v>
      </c>
      <c r="AD401" s="569"/>
      <c r="AE401" s="569">
        <v>45000</v>
      </c>
      <c r="AF401" s="569"/>
      <c r="AG401" s="569"/>
      <c r="AH401" s="569" t="s">
        <v>7477</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8420</v>
      </c>
      <c r="M402" s="211">
        <v>44580</v>
      </c>
      <c r="N402" s="212">
        <v>290000</v>
      </c>
      <c r="O402" s="213"/>
      <c r="P402" s="214" t="s">
        <v>766</v>
      </c>
      <c r="T402" s="671">
        <v>45991</v>
      </c>
      <c r="U402" s="672" t="s">
        <v>556</v>
      </c>
      <c r="V402" s="557">
        <v>1152197303</v>
      </c>
      <c r="W402" s="558" t="s">
        <v>5549</v>
      </c>
      <c r="X402" s="558" t="s">
        <v>214</v>
      </c>
      <c r="Y402" s="673">
        <v>347000</v>
      </c>
      <c r="Z402" s="569"/>
      <c r="AA402" s="569">
        <v>45000</v>
      </c>
      <c r="AB402" s="569">
        <v>227000</v>
      </c>
      <c r="AC402" s="569">
        <v>45000</v>
      </c>
      <c r="AD402" s="569"/>
      <c r="AE402" s="569">
        <v>30000</v>
      </c>
      <c r="AF402" s="569"/>
      <c r="AG402" s="569"/>
      <c r="AH402" s="569" t="s">
        <v>7152</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6042</v>
      </c>
      <c r="M403" s="211">
        <v>44568</v>
      </c>
      <c r="N403" s="212">
        <v>70000</v>
      </c>
      <c r="O403" s="213"/>
      <c r="P403" s="214" t="s">
        <v>795</v>
      </c>
      <c r="T403" s="671">
        <v>45991</v>
      </c>
      <c r="U403" s="672" t="s">
        <v>556</v>
      </c>
      <c r="V403" s="557" t="s">
        <v>7061</v>
      </c>
      <c r="W403" s="558" t="s">
        <v>561</v>
      </c>
      <c r="X403" s="558" t="s">
        <v>427</v>
      </c>
      <c r="Y403" s="673">
        <v>364000</v>
      </c>
      <c r="Z403" s="569">
        <v>5000</v>
      </c>
      <c r="AA403" s="569">
        <v>228000</v>
      </c>
      <c r="AB403" s="569"/>
      <c r="AC403" s="569">
        <v>41000</v>
      </c>
      <c r="AD403" s="569"/>
      <c r="AE403" s="569">
        <v>45000</v>
      </c>
      <c r="AF403" s="569"/>
      <c r="AG403" s="569"/>
      <c r="AH403" s="569" t="s">
        <v>7478</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8405</v>
      </c>
      <c r="M404" s="211">
        <v>44561</v>
      </c>
      <c r="N404" s="212">
        <v>228000</v>
      </c>
      <c r="O404" s="213"/>
      <c r="P404" s="580" t="s">
        <v>649</v>
      </c>
      <c r="T404" s="671">
        <v>45991</v>
      </c>
      <c r="U404" s="672" t="s">
        <v>556</v>
      </c>
      <c r="V404" s="557" t="s">
        <v>7062</v>
      </c>
      <c r="W404" s="558" t="s">
        <v>561</v>
      </c>
      <c r="X404" s="558" t="s">
        <v>426</v>
      </c>
      <c r="Y404" s="673">
        <v>449000</v>
      </c>
      <c r="Z404" s="569">
        <v>5000</v>
      </c>
      <c r="AA404" s="569">
        <v>312000</v>
      </c>
      <c r="AB404" s="569"/>
      <c r="AC404" s="569"/>
      <c r="AD404" s="569"/>
      <c r="AE404" s="569">
        <v>45000</v>
      </c>
      <c r="AF404" s="569"/>
      <c r="AG404" s="569"/>
      <c r="AH404" s="569" t="s">
        <v>7479</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6044</v>
      </c>
      <c r="X405" s="558" t="s">
        <v>238</v>
      </c>
      <c r="Y405" s="673">
        <v>100000</v>
      </c>
      <c r="Z405" s="569"/>
      <c r="AA405" s="569"/>
      <c r="AB405" s="569"/>
      <c r="AC405" s="569" t="s">
        <v>7480</v>
      </c>
      <c r="AD405" s="569"/>
      <c r="AE405" s="569">
        <v>50000</v>
      </c>
      <c r="AF405" s="569"/>
      <c r="AG405" s="569"/>
      <c r="AH405" s="569" t="s">
        <v>7069</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7117</v>
      </c>
      <c r="V406" s="557" t="s">
        <v>7103</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7384</v>
      </c>
      <c r="V407" s="557" t="s">
        <v>7385</v>
      </c>
      <c r="W407" s="558" t="s">
        <v>7386</v>
      </c>
      <c r="X407" s="558"/>
      <c r="Y407" s="673">
        <v>368000</v>
      </c>
      <c r="Z407" s="569">
        <v>23000</v>
      </c>
      <c r="AA407" s="569">
        <v>86000</v>
      </c>
      <c r="AB407" s="569">
        <v>63000</v>
      </c>
      <c r="AC407" s="569">
        <v>50000</v>
      </c>
      <c r="AD407" s="569"/>
      <c r="AE407" s="569">
        <v>146000</v>
      </c>
      <c r="AF407" s="569"/>
      <c r="AG407" s="569"/>
      <c r="AH407" s="569" t="s">
        <v>7387</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8403</v>
      </c>
      <c r="M408" s="211">
        <v>44550</v>
      </c>
      <c r="N408" s="212">
        <v>74000</v>
      </c>
      <c r="O408" s="213"/>
      <c r="P408" s="214" t="s">
        <v>799</v>
      </c>
      <c r="T408" s="671">
        <v>45991</v>
      </c>
      <c r="U408" s="558" t="s">
        <v>7222</v>
      </c>
      <c r="V408" s="557" t="s">
        <v>6538</v>
      </c>
      <c r="W408" s="558" t="s">
        <v>7159</v>
      </c>
      <c r="X408" s="558" t="s">
        <v>214</v>
      </c>
      <c r="Y408" s="673">
        <v>410000</v>
      </c>
      <c r="Z408" s="569">
        <v>23000</v>
      </c>
      <c r="AA408" s="569">
        <v>123000</v>
      </c>
      <c r="AB408" s="569">
        <v>123000</v>
      </c>
      <c r="AC408" s="569">
        <v>71000</v>
      </c>
      <c r="AD408" s="569"/>
      <c r="AE408" s="569">
        <v>70000</v>
      </c>
      <c r="AF408" s="569"/>
      <c r="AG408" s="569"/>
      <c r="AH408" s="569" t="s">
        <v>7221</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8419</v>
      </c>
      <c r="M409" s="211">
        <v>44550</v>
      </c>
      <c r="N409" s="212">
        <v>4000</v>
      </c>
      <c r="O409" s="213"/>
      <c r="P409" s="214" t="s">
        <v>613</v>
      </c>
      <c r="T409" s="671">
        <v>45991</v>
      </c>
      <c r="U409" s="672" t="s">
        <v>6511</v>
      </c>
      <c r="V409" s="557" t="s">
        <v>7114</v>
      </c>
      <c r="W409" s="558" t="s">
        <v>561</v>
      </c>
      <c r="X409" s="558" t="s">
        <v>426</v>
      </c>
      <c r="Y409" s="673">
        <v>636000</v>
      </c>
      <c r="Z409" s="569">
        <v>18000</v>
      </c>
      <c r="AA409" s="569">
        <v>492000</v>
      </c>
      <c r="AB409" s="569"/>
      <c r="AC409" s="569">
        <v>50000</v>
      </c>
      <c r="AD409" s="569"/>
      <c r="AE409" s="569">
        <v>76000</v>
      </c>
      <c r="AF409" s="569"/>
      <c r="AG409" s="569"/>
      <c r="AH409" s="569" t="s">
        <v>7124</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6620</v>
      </c>
      <c r="M410" s="211">
        <v>44544</v>
      </c>
      <c r="N410" s="212">
        <v>80000</v>
      </c>
      <c r="O410" s="213"/>
      <c r="P410" s="214" t="s">
        <v>800</v>
      </c>
      <c r="T410" s="671">
        <v>45991</v>
      </c>
      <c r="U410" s="558" t="s">
        <v>4296</v>
      </c>
      <c r="V410" s="557" t="s">
        <v>6136</v>
      </c>
      <c r="W410" s="558" t="s">
        <v>5043</v>
      </c>
      <c r="X410" s="558" t="s">
        <v>577</v>
      </c>
      <c r="Y410" s="673">
        <v>613000</v>
      </c>
      <c r="Z410" s="569">
        <v>5000</v>
      </c>
      <c r="AA410" s="569"/>
      <c r="AB410" s="569">
        <v>490000</v>
      </c>
      <c r="AC410" s="569">
        <v>30000</v>
      </c>
      <c r="AD410" s="569"/>
      <c r="AE410" s="569">
        <v>88000</v>
      </c>
      <c r="AF410" s="569"/>
      <c r="AG410" s="569"/>
      <c r="AH410" s="569" t="s">
        <v>7460</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4296</v>
      </c>
      <c r="V411" s="557" t="s">
        <v>5732</v>
      </c>
      <c r="W411" s="558" t="s">
        <v>561</v>
      </c>
      <c r="X411" s="558" t="s">
        <v>426</v>
      </c>
      <c r="Y411" s="673">
        <v>337000</v>
      </c>
      <c r="Z411" s="569">
        <v>5000</v>
      </c>
      <c r="AA411" s="569">
        <v>232000</v>
      </c>
      <c r="AB411" s="569">
        <v>44000</v>
      </c>
      <c r="AC411" s="569"/>
      <c r="AD411" s="569"/>
      <c r="AE411" s="569">
        <v>56000</v>
      </c>
      <c r="AF411" s="569"/>
      <c r="AG411" s="569"/>
      <c r="AH411" s="569" t="s">
        <v>7383</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8404</v>
      </c>
      <c r="M412" s="211">
        <v>44538</v>
      </c>
      <c r="N412" s="212">
        <v>100000</v>
      </c>
      <c r="O412" s="213"/>
      <c r="P412" s="574" t="s">
        <v>801</v>
      </c>
      <c r="T412" s="671">
        <v>45991</v>
      </c>
      <c r="U412" s="672" t="s">
        <v>582</v>
      </c>
      <c r="V412" s="557" t="s">
        <v>6413</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6642</v>
      </c>
      <c r="V413" s="557" t="s">
        <v>7198</v>
      </c>
      <c r="W413" s="558" t="s">
        <v>561</v>
      </c>
      <c r="X413" s="558" t="s">
        <v>214</v>
      </c>
      <c r="Y413" s="673">
        <v>250000</v>
      </c>
      <c r="Z413" s="569">
        <v>5000</v>
      </c>
      <c r="AA413" s="569"/>
      <c r="AB413" s="569">
        <v>158000</v>
      </c>
      <c r="AC413" s="569">
        <v>17000</v>
      </c>
      <c r="AD413" s="569"/>
      <c r="AE413" s="569">
        <v>70000</v>
      </c>
      <c r="AF413" s="569"/>
      <c r="AG413" s="569"/>
      <c r="AH413" s="569" t="s">
        <v>7357</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8401</v>
      </c>
      <c r="M414" s="211">
        <v>44531</v>
      </c>
      <c r="N414" s="212">
        <v>150000</v>
      </c>
      <c r="O414" s="213"/>
      <c r="P414" s="574" t="s">
        <v>802</v>
      </c>
      <c r="T414" s="671">
        <v>45991</v>
      </c>
      <c r="U414" s="672" t="s">
        <v>6642</v>
      </c>
      <c r="V414" s="557" t="s">
        <v>7197</v>
      </c>
      <c r="W414" s="558" t="s">
        <v>561</v>
      </c>
      <c r="X414" s="558" t="s">
        <v>214</v>
      </c>
      <c r="Y414" s="673">
        <v>362000</v>
      </c>
      <c r="Z414" s="569"/>
      <c r="AA414" s="569">
        <v>233000</v>
      </c>
      <c r="AB414" s="569"/>
      <c r="AC414" s="569">
        <v>18000</v>
      </c>
      <c r="AD414" s="569"/>
      <c r="AE414" s="569">
        <v>111000</v>
      </c>
      <c r="AF414" s="569"/>
      <c r="AG414" s="569"/>
      <c r="AH414" s="569" t="s">
        <v>7356</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6642</v>
      </c>
      <c r="V415" s="557" t="s">
        <v>6758</v>
      </c>
      <c r="W415" s="558" t="s">
        <v>6759</v>
      </c>
      <c r="X415" s="558" t="s">
        <v>427</v>
      </c>
      <c r="Y415" s="673">
        <v>446000</v>
      </c>
      <c r="Z415" s="569">
        <v>5000</v>
      </c>
      <c r="AA415" s="569">
        <v>390000</v>
      </c>
      <c r="AB415" s="569"/>
      <c r="AC415" s="569"/>
      <c r="AD415" s="569"/>
      <c r="AE415" s="569">
        <v>51000</v>
      </c>
      <c r="AF415" s="569"/>
      <c r="AG415" s="569"/>
      <c r="AH415" s="569" t="s">
        <v>7157</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5853</v>
      </c>
      <c r="V416" s="557">
        <v>1090476754</v>
      </c>
      <c r="W416" s="558" t="s">
        <v>5549</v>
      </c>
      <c r="X416" s="558" t="s">
        <v>238</v>
      </c>
      <c r="Y416" s="673">
        <v>114000</v>
      </c>
      <c r="Z416" s="569"/>
      <c r="AA416" s="569">
        <v>73000</v>
      </c>
      <c r="AB416" s="569"/>
      <c r="AC416" s="569"/>
      <c r="AD416" s="569"/>
      <c r="AE416" s="569">
        <v>41000</v>
      </c>
      <c r="AF416" s="569"/>
      <c r="AG416" s="569"/>
      <c r="AH416" s="569" t="s">
        <v>7298</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5853</v>
      </c>
      <c r="V417" s="557">
        <v>60441635</v>
      </c>
      <c r="W417" s="558" t="s">
        <v>5549</v>
      </c>
      <c r="X417" s="558" t="s">
        <v>1554</v>
      </c>
      <c r="Y417" s="673">
        <v>227000</v>
      </c>
      <c r="Z417" s="569"/>
      <c r="AA417" s="569">
        <v>126000</v>
      </c>
      <c r="AB417" s="569"/>
      <c r="AC417" s="569"/>
      <c r="AD417" s="569"/>
      <c r="AE417" s="569">
        <v>101000</v>
      </c>
      <c r="AF417" s="569"/>
      <c r="AG417" s="569"/>
      <c r="AH417" s="569" t="s">
        <v>7204</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5853</v>
      </c>
      <c r="V418" s="557">
        <v>1093739195</v>
      </c>
      <c r="W418" s="558" t="s">
        <v>5549</v>
      </c>
      <c r="X418" s="558" t="s">
        <v>7156</v>
      </c>
      <c r="Y418" s="673">
        <v>76000</v>
      </c>
      <c r="Z418" s="569"/>
      <c r="AA418" s="569">
        <v>45000</v>
      </c>
      <c r="AB418" s="569"/>
      <c r="AC418" s="569"/>
      <c r="AD418" s="569"/>
      <c r="AE418" s="569">
        <v>31000</v>
      </c>
      <c r="AF418" s="569"/>
      <c r="AG418" s="569"/>
      <c r="AH418" s="569" t="s">
        <v>7155</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8391</v>
      </c>
      <c r="M419" s="211">
        <v>44502</v>
      </c>
      <c r="N419" s="212">
        <v>4000</v>
      </c>
      <c r="O419" s="213"/>
      <c r="P419" s="214" t="s">
        <v>613</v>
      </c>
      <c r="T419" s="671">
        <v>45991</v>
      </c>
      <c r="U419" s="672" t="s">
        <v>6876</v>
      </c>
      <c r="V419" s="557" t="s">
        <v>7200</v>
      </c>
      <c r="W419" s="558" t="s">
        <v>562</v>
      </c>
      <c r="X419" s="558" t="s">
        <v>424</v>
      </c>
      <c r="Y419" s="673">
        <v>395000</v>
      </c>
      <c r="Z419" s="569">
        <v>11000</v>
      </c>
      <c r="AA419" s="569">
        <v>298000</v>
      </c>
      <c r="AB419" s="569"/>
      <c r="AC419" s="569"/>
      <c r="AD419" s="569"/>
      <c r="AE419" s="569">
        <v>86000</v>
      </c>
      <c r="AF419" s="569"/>
      <c r="AG419" s="569"/>
      <c r="AH419" s="569" t="s">
        <v>7215</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5439</v>
      </c>
      <c r="H420" s="405" t="s">
        <v>8392</v>
      </c>
      <c r="M420" s="211">
        <v>44502</v>
      </c>
      <c r="N420" s="212">
        <v>85000</v>
      </c>
      <c r="O420" s="213"/>
      <c r="P420" s="580" t="s">
        <v>649</v>
      </c>
      <c r="T420" s="671">
        <v>45991</v>
      </c>
      <c r="U420" s="672" t="s">
        <v>7394</v>
      </c>
      <c r="V420" s="557" t="s">
        <v>7400</v>
      </c>
      <c r="W420" s="558" t="s">
        <v>7401</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5864</v>
      </c>
      <c r="W421" s="558" t="s">
        <v>580</v>
      </c>
      <c r="X421" s="558" t="s">
        <v>426</v>
      </c>
      <c r="Y421" s="673">
        <v>459000</v>
      </c>
      <c r="Z421" s="569">
        <v>18000</v>
      </c>
      <c r="AA421" s="569"/>
      <c r="AB421" s="569"/>
      <c r="AC421" s="569">
        <v>441000</v>
      </c>
      <c r="AD421" s="569"/>
      <c r="AE421" s="569">
        <v>0</v>
      </c>
      <c r="AF421" s="569"/>
      <c r="AG421" s="569"/>
      <c r="AH421" s="569" t="s">
        <v>7214</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6803</v>
      </c>
      <c r="V422" s="557" t="s">
        <v>6806</v>
      </c>
      <c r="W422" s="558" t="s">
        <v>561</v>
      </c>
      <c r="X422" s="558" t="s">
        <v>238</v>
      </c>
      <c r="Y422" s="673">
        <v>546000</v>
      </c>
      <c r="Z422" s="569">
        <v>23000</v>
      </c>
      <c r="AA422" s="569">
        <v>398000</v>
      </c>
      <c r="AB422" s="569"/>
      <c r="AC422" s="569">
        <v>50000</v>
      </c>
      <c r="AD422" s="569"/>
      <c r="AE422" s="569">
        <v>75000</v>
      </c>
      <c r="AF422" s="569"/>
      <c r="AG422" s="569"/>
      <c r="AH422" s="569" t="s">
        <v>7124</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5439</v>
      </c>
      <c r="H423" s="405" t="s">
        <v>5593</v>
      </c>
      <c r="M423" s="211">
        <v>44491</v>
      </c>
      <c r="N423" s="212">
        <v>76000</v>
      </c>
      <c r="O423" s="213"/>
      <c r="P423" s="214" t="s">
        <v>809</v>
      </c>
      <c r="T423" s="671">
        <v>45991</v>
      </c>
      <c r="U423" s="672" t="s">
        <v>2369</v>
      </c>
      <c r="V423" s="557" t="s">
        <v>7234</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6809</v>
      </c>
      <c r="V424" s="557" t="s">
        <v>7202</v>
      </c>
      <c r="W424" s="558" t="s">
        <v>562</v>
      </c>
      <c r="X424" s="558" t="s">
        <v>424</v>
      </c>
      <c r="Y424" s="673">
        <v>346000</v>
      </c>
      <c r="Z424" s="569">
        <v>16000</v>
      </c>
      <c r="AA424" s="569">
        <v>255000</v>
      </c>
      <c r="AB424" s="569"/>
      <c r="AC424" s="569">
        <v>10000</v>
      </c>
      <c r="AD424" s="569"/>
      <c r="AE424" s="569">
        <v>65000</v>
      </c>
      <c r="AF424" s="569"/>
      <c r="AG424" s="569"/>
      <c r="AH424" s="569" t="s">
        <v>7216</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6719</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7235</v>
      </c>
      <c r="V426" s="557" t="s">
        <v>7238</v>
      </c>
      <c r="W426" s="558" t="s">
        <v>7226</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8387</v>
      </c>
      <c r="M427" s="211">
        <v>44473</v>
      </c>
      <c r="N427" s="212">
        <v>154000</v>
      </c>
      <c r="O427" s="213"/>
      <c r="P427" s="574" t="s">
        <v>811</v>
      </c>
      <c r="T427" s="671">
        <v>45991</v>
      </c>
      <c r="U427" s="672" t="s">
        <v>7121</v>
      </c>
      <c r="V427" s="557" t="s">
        <v>7110</v>
      </c>
      <c r="W427" s="558" t="s">
        <v>561</v>
      </c>
      <c r="X427" s="558" t="s">
        <v>427</v>
      </c>
      <c r="Y427" s="673">
        <v>538000</v>
      </c>
      <c r="Z427" s="569">
        <v>5000</v>
      </c>
      <c r="AA427" s="569">
        <v>437000</v>
      </c>
      <c r="AB427" s="569"/>
      <c r="AC427" s="569">
        <v>15000</v>
      </c>
      <c r="AD427" s="569"/>
      <c r="AE427" s="569">
        <v>81000</v>
      </c>
      <c r="AF427" s="569"/>
      <c r="AG427" s="569"/>
      <c r="AH427" s="569" t="s">
        <v>7158</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7130</v>
      </c>
      <c r="M428" s="211">
        <v>44471</v>
      </c>
      <c r="N428" s="212">
        <v>6000</v>
      </c>
      <c r="O428" s="213"/>
      <c r="P428" s="214" t="s">
        <v>613</v>
      </c>
      <c r="T428" s="671">
        <v>45991</v>
      </c>
      <c r="U428" s="672" t="s">
        <v>7121</v>
      </c>
      <c r="V428" s="557" t="s">
        <v>7110</v>
      </c>
      <c r="W428" s="558" t="s">
        <v>7132</v>
      </c>
      <c r="X428" s="558" t="s">
        <v>7133</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6991</v>
      </c>
      <c r="V429" s="557" t="s">
        <v>7396</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8363</v>
      </c>
      <c r="M430" s="211">
        <v>44466</v>
      </c>
      <c r="N430" s="212">
        <v>126000</v>
      </c>
      <c r="O430" s="213"/>
      <c r="P430" s="580" t="s">
        <v>649</v>
      </c>
      <c r="T430" s="671">
        <v>45991</v>
      </c>
      <c r="U430" s="672" t="s">
        <v>6991</v>
      </c>
      <c r="V430" s="557" t="s">
        <v>7005</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5439</v>
      </c>
      <c r="H431" s="405" t="s">
        <v>5593</v>
      </c>
      <c r="M431" s="211">
        <v>44459</v>
      </c>
      <c r="N431" s="212">
        <v>155000</v>
      </c>
      <c r="O431" s="213"/>
      <c r="P431" s="212" t="s">
        <v>649</v>
      </c>
      <c r="T431" s="671">
        <v>45931</v>
      </c>
      <c r="U431" s="558" t="s">
        <v>556</v>
      </c>
      <c r="V431" s="557" t="s">
        <v>6736</v>
      </c>
      <c r="W431" s="558" t="s">
        <v>561</v>
      </c>
      <c r="X431" s="558" t="s">
        <v>214</v>
      </c>
      <c r="Y431" s="569">
        <v>300000</v>
      </c>
      <c r="Z431" s="569">
        <v>5000</v>
      </c>
      <c r="AA431" s="569"/>
      <c r="AB431" s="569">
        <v>145000</v>
      </c>
      <c r="AC431" s="569">
        <v>75000</v>
      </c>
      <c r="AD431" s="569"/>
      <c r="AE431" s="569">
        <v>75000</v>
      </c>
      <c r="AF431" s="569"/>
      <c r="AG431" s="569"/>
      <c r="AH431" s="569" t="s">
        <v>7068</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8385</v>
      </c>
      <c r="M432" s="211">
        <v>44454</v>
      </c>
      <c r="N432" s="212">
        <v>4000</v>
      </c>
      <c r="O432" s="213"/>
      <c r="P432" s="574" t="s">
        <v>613</v>
      </c>
      <c r="T432" s="671">
        <v>45931</v>
      </c>
      <c r="U432" s="558" t="s">
        <v>556</v>
      </c>
      <c r="V432" s="557" t="s">
        <v>6676</v>
      </c>
      <c r="W432" s="558" t="s">
        <v>561</v>
      </c>
      <c r="X432" s="558" t="s">
        <v>214</v>
      </c>
      <c r="Y432" s="569">
        <v>730000</v>
      </c>
      <c r="Z432" s="569">
        <v>5000</v>
      </c>
      <c r="AA432" s="569"/>
      <c r="AB432" s="569">
        <v>473000</v>
      </c>
      <c r="AC432" s="569">
        <v>126000</v>
      </c>
      <c r="AD432" s="569"/>
      <c r="AE432" s="569">
        <v>126000</v>
      </c>
      <c r="AF432" s="569"/>
      <c r="AG432" s="569"/>
      <c r="AH432" s="569" t="s">
        <v>7068</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8361</v>
      </c>
      <c r="M433" s="211">
        <v>44450</v>
      </c>
      <c r="N433" s="212">
        <v>200000</v>
      </c>
      <c r="O433" s="213"/>
      <c r="P433" s="580" t="s">
        <v>649</v>
      </c>
      <c r="T433" s="671">
        <v>45931</v>
      </c>
      <c r="U433" s="558" t="s">
        <v>556</v>
      </c>
      <c r="V433" s="557" t="s">
        <v>6833</v>
      </c>
      <c r="W433" s="558" t="s">
        <v>1446</v>
      </c>
      <c r="X433" s="558" t="s">
        <v>424</v>
      </c>
      <c r="Y433" s="569">
        <v>700000</v>
      </c>
      <c r="Z433" s="569"/>
      <c r="AA433" s="569"/>
      <c r="AB433" s="569">
        <v>563000</v>
      </c>
      <c r="AC433" s="569">
        <v>45000</v>
      </c>
      <c r="AD433" s="569"/>
      <c r="AE433" s="569">
        <v>45000</v>
      </c>
      <c r="AF433" s="569"/>
      <c r="AG433" s="569"/>
      <c r="AH433" s="569" t="s">
        <v>7068</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8360</v>
      </c>
      <c r="M434" s="211">
        <v>44445</v>
      </c>
      <c r="N434" s="212">
        <v>85000</v>
      </c>
      <c r="O434" s="213"/>
      <c r="P434" s="212" t="s">
        <v>649</v>
      </c>
      <c r="T434" s="671">
        <v>45931</v>
      </c>
      <c r="U434" s="558" t="s">
        <v>556</v>
      </c>
      <c r="V434" s="557" t="s">
        <v>6724</v>
      </c>
      <c r="W434" s="558" t="s">
        <v>561</v>
      </c>
      <c r="X434" s="558" t="s">
        <v>427</v>
      </c>
      <c r="Y434" s="569">
        <v>368000</v>
      </c>
      <c r="Z434" s="569">
        <v>5000</v>
      </c>
      <c r="AA434" s="569"/>
      <c r="AB434" s="569">
        <v>202000</v>
      </c>
      <c r="AC434" s="569">
        <v>45000</v>
      </c>
      <c r="AD434" s="569"/>
      <c r="AE434" s="569">
        <v>45000</v>
      </c>
      <c r="AF434" s="569"/>
      <c r="AG434" s="569"/>
      <c r="AH434" s="569" t="s">
        <v>7068</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6802</v>
      </c>
      <c r="X435" s="558" t="s">
        <v>214</v>
      </c>
      <c r="Y435" s="569">
        <v>695000</v>
      </c>
      <c r="Z435" s="569"/>
      <c r="AA435" s="569"/>
      <c r="AB435" s="569">
        <v>90000</v>
      </c>
      <c r="AC435" s="569">
        <v>454000</v>
      </c>
      <c r="AD435" s="569"/>
      <c r="AE435" s="569">
        <v>60000</v>
      </c>
      <c r="AF435" s="569"/>
      <c r="AG435" s="569"/>
      <c r="AH435" s="569" t="s">
        <v>7066</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8365</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7067</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5439</v>
      </c>
      <c r="H437" s="405" t="s">
        <v>7393</v>
      </c>
      <c r="M437" s="211">
        <v>44439</v>
      </c>
      <c r="N437" s="212">
        <v>50000</v>
      </c>
      <c r="O437" s="213"/>
      <c r="P437" s="214" t="s">
        <v>815</v>
      </c>
      <c r="T437" s="671">
        <v>45931</v>
      </c>
      <c r="U437" s="558" t="s">
        <v>6399</v>
      </c>
      <c r="V437" s="558" t="s">
        <v>6403</v>
      </c>
      <c r="W437" s="558" t="s">
        <v>6404</v>
      </c>
      <c r="X437" s="558" t="s">
        <v>214</v>
      </c>
      <c r="Y437" s="569">
        <v>925000</v>
      </c>
      <c r="Z437" s="569"/>
      <c r="AA437" s="569"/>
      <c r="AB437" s="569"/>
      <c r="AC437" s="569"/>
      <c r="AD437" s="569"/>
      <c r="AE437" s="569">
        <v>93000</v>
      </c>
      <c r="AF437" s="569"/>
      <c r="AG437" s="569"/>
      <c r="AH437" s="569" t="s">
        <v>6774</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5631</v>
      </c>
      <c r="V438" s="558" t="s">
        <v>6761</v>
      </c>
      <c r="W438" s="558" t="s">
        <v>561</v>
      </c>
      <c r="X438" s="558" t="s">
        <v>427</v>
      </c>
      <c r="Y438" s="569">
        <v>320000</v>
      </c>
      <c r="Z438" s="569"/>
      <c r="AA438" s="569"/>
      <c r="AB438" s="569"/>
      <c r="AC438" s="569"/>
      <c r="AD438" s="569"/>
      <c r="AE438" s="569">
        <v>71000</v>
      </c>
      <c r="AF438" s="569"/>
      <c r="AG438" s="569"/>
      <c r="AH438" s="569" t="s">
        <v>6765</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5439</v>
      </c>
      <c r="H439" s="405" t="s">
        <v>8372</v>
      </c>
      <c r="M439" s="211">
        <v>44439</v>
      </c>
      <c r="N439" s="212">
        <v>40000</v>
      </c>
      <c r="O439" s="213"/>
      <c r="P439" s="580" t="s">
        <v>649</v>
      </c>
      <c r="T439" s="671">
        <v>45931</v>
      </c>
      <c r="U439" s="558" t="s">
        <v>2357</v>
      </c>
      <c r="V439" s="558" t="s">
        <v>5348</v>
      </c>
      <c r="W439" s="558" t="s">
        <v>561</v>
      </c>
      <c r="X439" s="558" t="s">
        <v>238</v>
      </c>
      <c r="Y439" s="569">
        <v>284000</v>
      </c>
      <c r="Z439" s="569"/>
      <c r="AA439" s="569"/>
      <c r="AB439" s="569"/>
      <c r="AC439" s="569"/>
      <c r="AD439" s="569"/>
      <c r="AE439" s="569">
        <v>76000</v>
      </c>
      <c r="AF439" s="569"/>
      <c r="AG439" s="569"/>
      <c r="AH439" s="569" t="s">
        <v>6853</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8364</v>
      </c>
      <c r="M440" s="211">
        <v>44422</v>
      </c>
      <c r="N440" s="212">
        <v>150000</v>
      </c>
      <c r="O440" s="213"/>
      <c r="P440" s="574" t="s">
        <v>817</v>
      </c>
      <c r="T440" s="671">
        <v>45931</v>
      </c>
      <c r="U440" s="558" t="s">
        <v>4859</v>
      </c>
      <c r="V440" s="558" t="s">
        <v>6898</v>
      </c>
      <c r="W440" s="558" t="s">
        <v>561</v>
      </c>
      <c r="X440" s="558" t="s">
        <v>424</v>
      </c>
      <c r="Y440" s="569">
        <v>252000</v>
      </c>
      <c r="Z440" s="569"/>
      <c r="AA440" s="569"/>
      <c r="AB440" s="569"/>
      <c r="AC440" s="569"/>
      <c r="AD440" s="569"/>
      <c r="AE440" s="569">
        <v>-23000</v>
      </c>
      <c r="AF440" s="569"/>
      <c r="AG440" s="569"/>
      <c r="AH440" s="569" t="s">
        <v>6956</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8349</v>
      </c>
      <c r="M441" s="211">
        <v>44416</v>
      </c>
      <c r="N441" s="212">
        <v>205000</v>
      </c>
      <c r="O441" s="213"/>
      <c r="P441" s="580" t="s">
        <v>649</v>
      </c>
      <c r="T441" s="671">
        <v>45931</v>
      </c>
      <c r="U441" s="558" t="s">
        <v>2492</v>
      </c>
      <c r="V441" s="558" t="s">
        <v>5565</v>
      </c>
      <c r="W441" s="558" t="s">
        <v>561</v>
      </c>
      <c r="X441" s="558" t="s">
        <v>210</v>
      </c>
      <c r="Y441" s="569" t="s">
        <v>6748</v>
      </c>
      <c r="Z441" s="569"/>
      <c r="AA441" s="569"/>
      <c r="AB441" s="569"/>
      <c r="AC441" s="569"/>
      <c r="AD441" s="569"/>
      <c r="AE441" s="569">
        <v>98000</v>
      </c>
      <c r="AF441" s="569"/>
      <c r="AG441" s="569"/>
      <c r="AH441" s="569" t="s">
        <v>6733</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6664</v>
      </c>
      <c r="W442" s="558" t="s">
        <v>561</v>
      </c>
      <c r="X442" s="558" t="s">
        <v>214</v>
      </c>
      <c r="Y442" s="569">
        <v>277000</v>
      </c>
      <c r="Z442" s="569"/>
      <c r="AA442" s="569"/>
      <c r="AB442" s="569"/>
      <c r="AC442" s="569"/>
      <c r="AD442" s="569"/>
      <c r="AE442" s="569">
        <v>103000</v>
      </c>
      <c r="AF442" s="569"/>
      <c r="AG442" s="569"/>
      <c r="AH442" s="569" t="s">
        <v>6904</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8366</v>
      </c>
      <c r="M443" s="211">
        <v>44403</v>
      </c>
      <c r="N443" s="212">
        <v>80000</v>
      </c>
      <c r="O443" s="213"/>
      <c r="P443" s="214" t="s">
        <v>819</v>
      </c>
      <c r="T443" s="671">
        <v>45931</v>
      </c>
      <c r="U443" s="558" t="s">
        <v>2421</v>
      </c>
      <c r="V443" s="558" t="s">
        <v>5570</v>
      </c>
      <c r="W443" s="558" t="s">
        <v>561</v>
      </c>
      <c r="X443" s="558" t="s">
        <v>426</v>
      </c>
      <c r="Y443" s="569"/>
      <c r="Z443" s="569"/>
      <c r="AA443" s="569"/>
      <c r="AB443" s="569"/>
      <c r="AC443" s="569"/>
      <c r="AD443" s="569"/>
      <c r="AE443" s="569">
        <v>0</v>
      </c>
      <c r="AF443" s="569"/>
      <c r="AG443" s="569"/>
      <c r="AH443" s="569" t="s">
        <v>7014</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5439</v>
      </c>
      <c r="H444" s="405" t="s">
        <v>7393</v>
      </c>
      <c r="M444" s="211">
        <v>44403</v>
      </c>
      <c r="N444" s="212">
        <v>150000</v>
      </c>
      <c r="O444" s="213"/>
      <c r="P444" s="580" t="s">
        <v>649</v>
      </c>
      <c r="T444" s="671">
        <v>45931</v>
      </c>
      <c r="U444" s="558" t="s">
        <v>2421</v>
      </c>
      <c r="V444" s="558" t="s">
        <v>5570</v>
      </c>
      <c r="W444" s="558" t="s">
        <v>561</v>
      </c>
      <c r="X444" s="558" t="s">
        <v>426</v>
      </c>
      <c r="Y444" s="569"/>
      <c r="Z444" s="569"/>
      <c r="AA444" s="569"/>
      <c r="AB444" s="569"/>
      <c r="AC444" s="569"/>
      <c r="AD444" s="569"/>
      <c r="AE444" s="569">
        <v>0</v>
      </c>
      <c r="AF444" s="569"/>
      <c r="AG444" s="569"/>
      <c r="AH444" s="569" t="s">
        <v>7015</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8343</v>
      </c>
      <c r="M445" s="211">
        <v>44400</v>
      </c>
      <c r="N445" s="212">
        <v>40000</v>
      </c>
      <c r="O445" s="213"/>
      <c r="P445" s="214" t="s">
        <v>818</v>
      </c>
      <c r="T445" s="671">
        <v>45931</v>
      </c>
      <c r="U445" s="558" t="s">
        <v>1679</v>
      </c>
      <c r="V445" s="558" t="s">
        <v>6771</v>
      </c>
      <c r="W445" s="558" t="s">
        <v>561</v>
      </c>
      <c r="X445" s="558" t="s">
        <v>427</v>
      </c>
      <c r="Y445" s="569">
        <v>321000</v>
      </c>
      <c r="Z445" s="569"/>
      <c r="AA445" s="569"/>
      <c r="AB445" s="569"/>
      <c r="AC445" s="569"/>
      <c r="AD445" s="569"/>
      <c r="AE445" s="569">
        <v>69000</v>
      </c>
      <c r="AF445" s="569"/>
      <c r="AG445" s="569"/>
      <c r="AH445" s="569" t="s">
        <v>6824</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8340</v>
      </c>
      <c r="M446" s="211">
        <v>44396</v>
      </c>
      <c r="N446" s="212">
        <v>130000</v>
      </c>
      <c r="O446" s="213"/>
      <c r="P446" s="212" t="s">
        <v>649</v>
      </c>
      <c r="T446" s="671">
        <v>45931</v>
      </c>
      <c r="U446" s="558" t="s">
        <v>3199</v>
      </c>
      <c r="V446" s="558" t="s">
        <v>6064</v>
      </c>
      <c r="W446" s="558" t="s">
        <v>561</v>
      </c>
      <c r="X446" s="558" t="s">
        <v>214</v>
      </c>
      <c r="Y446" s="569">
        <v>590000</v>
      </c>
      <c r="Z446" s="569"/>
      <c r="AA446" s="569"/>
      <c r="AB446" s="569"/>
      <c r="AC446" s="569"/>
      <c r="AD446" s="569"/>
      <c r="AE446" s="569">
        <v>179000</v>
      </c>
      <c r="AF446" s="569"/>
      <c r="AG446" s="569"/>
      <c r="AH446" s="569" t="s">
        <v>6745</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8339</v>
      </c>
      <c r="M447" s="211">
        <v>44389</v>
      </c>
      <c r="N447" s="212">
        <v>40000</v>
      </c>
      <c r="O447" s="213"/>
      <c r="P447" s="212" t="s">
        <v>649</v>
      </c>
      <c r="T447" s="671">
        <v>45931</v>
      </c>
      <c r="U447" s="558" t="s">
        <v>6512</v>
      </c>
      <c r="V447" s="558" t="s">
        <v>6822</v>
      </c>
      <c r="W447" s="558" t="s">
        <v>561</v>
      </c>
      <c r="X447" s="558" t="s">
        <v>426</v>
      </c>
      <c r="Y447" s="569">
        <v>312000</v>
      </c>
      <c r="Z447" s="569"/>
      <c r="AA447" s="569"/>
      <c r="AB447" s="569"/>
      <c r="AC447" s="569"/>
      <c r="AD447" s="569"/>
      <c r="AE447" s="569">
        <v>69000</v>
      </c>
      <c r="AF447" s="569"/>
      <c r="AG447" s="569"/>
      <c r="AH447" s="569" t="s">
        <v>6823</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8341</v>
      </c>
      <c r="M448" s="211">
        <v>44383</v>
      </c>
      <c r="N448" s="212">
        <v>30000</v>
      </c>
      <c r="O448" s="213"/>
      <c r="P448" s="574" t="s">
        <v>820</v>
      </c>
      <c r="T448" s="671">
        <v>45931</v>
      </c>
      <c r="U448" s="558" t="s">
        <v>6512</v>
      </c>
      <c r="V448" s="558" t="s">
        <v>6528</v>
      </c>
      <c r="W448" s="558" t="s">
        <v>561</v>
      </c>
      <c r="X448" s="558" t="s">
        <v>424</v>
      </c>
      <c r="Y448" s="569"/>
      <c r="Z448" s="569"/>
      <c r="AA448" s="569"/>
      <c r="AB448" s="569"/>
      <c r="AC448" s="569"/>
      <c r="AD448" s="569"/>
      <c r="AE448" s="569">
        <v>0</v>
      </c>
      <c r="AF448" s="569"/>
      <c r="AG448" s="569"/>
      <c r="AH448" s="569" t="s">
        <v>6772</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5439</v>
      </c>
      <c r="H449" s="405" t="s">
        <v>122</v>
      </c>
      <c r="M449" s="211">
        <v>44383</v>
      </c>
      <c r="N449" s="212">
        <v>30000</v>
      </c>
      <c r="O449" s="213"/>
      <c r="P449" s="214" t="s">
        <v>821</v>
      </c>
      <c r="T449" s="671">
        <v>45931</v>
      </c>
      <c r="U449" s="558" t="s">
        <v>6512</v>
      </c>
      <c r="V449" s="558" t="s">
        <v>6695</v>
      </c>
      <c r="W449" s="558" t="s">
        <v>561</v>
      </c>
      <c r="X449" s="558" t="s">
        <v>214</v>
      </c>
      <c r="Y449" s="569" t="s">
        <v>6773</v>
      </c>
      <c r="Z449" s="569"/>
      <c r="AA449" s="569"/>
      <c r="AB449" s="569"/>
      <c r="AC449" s="569"/>
      <c r="AD449" s="569"/>
      <c r="AE449" s="569">
        <v>73000</v>
      </c>
      <c r="AF449" s="569"/>
      <c r="AG449" s="569"/>
      <c r="AH449" s="569" t="s">
        <v>6701</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6548</v>
      </c>
      <c r="V450" s="558" t="s">
        <v>6762</v>
      </c>
      <c r="W450" s="558" t="s">
        <v>561</v>
      </c>
      <c r="X450" s="558" t="s">
        <v>426</v>
      </c>
      <c r="Y450" s="569"/>
      <c r="Z450" s="569"/>
      <c r="AA450" s="569"/>
      <c r="AB450" s="569"/>
      <c r="AC450" s="569"/>
      <c r="AD450" s="569"/>
      <c r="AE450" s="569">
        <v>70000</v>
      </c>
      <c r="AF450" s="569"/>
      <c r="AG450" s="569"/>
      <c r="AH450" s="569" t="s">
        <v>6819</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6585</v>
      </c>
      <c r="W451" s="558" t="s">
        <v>3611</v>
      </c>
      <c r="X451" s="558" t="s">
        <v>427</v>
      </c>
      <c r="Y451" s="569">
        <v>484000</v>
      </c>
      <c r="Z451" s="569"/>
      <c r="AA451" s="569"/>
      <c r="AB451" s="569"/>
      <c r="AC451" s="569"/>
      <c r="AD451" s="569"/>
      <c r="AE451" s="569">
        <v>70000</v>
      </c>
      <c r="AF451" s="569"/>
      <c r="AG451" s="569"/>
      <c r="AH451" s="569" t="s">
        <v>7017</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6763</v>
      </c>
      <c r="W452" s="558" t="s">
        <v>561</v>
      </c>
      <c r="X452" s="558" t="s">
        <v>426</v>
      </c>
      <c r="Y452" s="569">
        <v>869000</v>
      </c>
      <c r="Z452" s="569"/>
      <c r="AA452" s="569"/>
      <c r="AB452" s="569"/>
      <c r="AC452" s="569"/>
      <c r="AD452" s="569"/>
      <c r="AE452" s="569">
        <v>71000</v>
      </c>
      <c r="AF452" s="569"/>
      <c r="AG452" s="569"/>
      <c r="AH452" s="569" t="s">
        <v>6825</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6775</v>
      </c>
      <c r="V453" s="558">
        <v>1081396059</v>
      </c>
      <c r="W453" s="558" t="s">
        <v>3135</v>
      </c>
      <c r="X453" s="558" t="s">
        <v>7053</v>
      </c>
      <c r="Y453" s="569">
        <v>303000</v>
      </c>
      <c r="Z453" s="569"/>
      <c r="AA453" s="569"/>
      <c r="AB453" s="569">
        <v>45000</v>
      </c>
      <c r="AC453" s="569">
        <v>227000</v>
      </c>
      <c r="AD453" s="569"/>
      <c r="AE453" s="569">
        <v>31000</v>
      </c>
      <c r="AF453" s="569"/>
      <c r="AG453" s="569"/>
      <c r="AH453" s="569" t="s">
        <v>7051</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5439</v>
      </c>
      <c r="H454" s="405" t="s">
        <v>5593</v>
      </c>
      <c r="M454" s="211">
        <v>44368</v>
      </c>
      <c r="N454" s="212">
        <v>120000</v>
      </c>
      <c r="O454" s="213"/>
      <c r="P454" s="580" t="s">
        <v>649</v>
      </c>
      <c r="T454" s="671">
        <v>45931</v>
      </c>
      <c r="U454" s="558" t="s">
        <v>6775</v>
      </c>
      <c r="V454" s="558">
        <v>12269531</v>
      </c>
      <c r="W454" s="558" t="s">
        <v>4902</v>
      </c>
      <c r="X454" s="558" t="s">
        <v>214</v>
      </c>
      <c r="Y454" s="569">
        <v>303000</v>
      </c>
      <c r="Z454" s="569"/>
      <c r="AA454" s="569"/>
      <c r="AB454" s="569"/>
      <c r="AC454" s="569"/>
      <c r="AD454" s="569"/>
      <c r="AE454" s="569">
        <v>31000</v>
      </c>
      <c r="AF454" s="569"/>
      <c r="AG454" s="569"/>
      <c r="AH454" s="569" t="s">
        <v>7020</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6995</v>
      </c>
      <c r="V455" s="558" t="s">
        <v>7016</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8316</v>
      </c>
      <c r="M456" s="211">
        <v>44361</v>
      </c>
      <c r="N456" s="212">
        <v>44000</v>
      </c>
      <c r="O456" s="213"/>
      <c r="P456" s="580" t="s">
        <v>649</v>
      </c>
      <c r="T456" s="671">
        <v>45931</v>
      </c>
      <c r="U456" s="558" t="s">
        <v>6995</v>
      </c>
      <c r="V456" s="558" t="s">
        <v>6734</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6995</v>
      </c>
      <c r="V457" s="558" t="s">
        <v>2964</v>
      </c>
      <c r="W457" s="558" t="s">
        <v>561</v>
      </c>
      <c r="X457" s="558" t="s">
        <v>424</v>
      </c>
      <c r="Y457" s="569">
        <v>374000</v>
      </c>
      <c r="Z457" s="569"/>
      <c r="AA457" s="569"/>
      <c r="AB457" s="569">
        <v>299000</v>
      </c>
      <c r="AC457" s="569">
        <v>5000</v>
      </c>
      <c r="AD457" s="569"/>
      <c r="AE457" s="569">
        <v>70000</v>
      </c>
      <c r="AF457" s="569"/>
      <c r="AG457" s="569"/>
      <c r="AH457" s="569" t="s">
        <v>7059</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6995</v>
      </c>
      <c r="V458" s="558" t="s">
        <v>7001</v>
      </c>
      <c r="W458" s="558" t="s">
        <v>561</v>
      </c>
      <c r="X458" s="558" t="s">
        <v>427</v>
      </c>
      <c r="Y458" s="569">
        <v>410000</v>
      </c>
      <c r="Z458" s="569"/>
      <c r="AA458" s="569"/>
      <c r="AB458" s="569"/>
      <c r="AC458" s="569"/>
      <c r="AD458" s="569"/>
      <c r="AE458" s="569">
        <v>72000</v>
      </c>
      <c r="AF458" s="569"/>
      <c r="AG458" s="569"/>
      <c r="AH458" s="569" t="s">
        <v>7023</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8308</v>
      </c>
      <c r="M459" s="211">
        <v>44355</v>
      </c>
      <c r="N459" s="212">
        <v>120000</v>
      </c>
      <c r="O459" s="213"/>
      <c r="P459" s="580" t="s">
        <v>649</v>
      </c>
      <c r="T459" s="671">
        <v>45931</v>
      </c>
      <c r="U459" s="558" t="s">
        <v>1439</v>
      </c>
      <c r="V459" s="558" t="s">
        <v>6004</v>
      </c>
      <c r="W459" s="558" t="s">
        <v>561</v>
      </c>
      <c r="X459" s="558" t="s">
        <v>426</v>
      </c>
      <c r="Y459" s="569">
        <v>716000</v>
      </c>
      <c r="Z459" s="569"/>
      <c r="AA459" s="569"/>
      <c r="AB459" s="569"/>
      <c r="AC459" s="569"/>
      <c r="AD459" s="569"/>
      <c r="AE459" s="569">
        <v>99000</v>
      </c>
      <c r="AF459" s="569"/>
      <c r="AG459" s="569"/>
      <c r="AH459" s="569" t="s">
        <v>6954</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8305</v>
      </c>
      <c r="M460" s="211">
        <v>44346</v>
      </c>
      <c r="N460" s="212">
        <v>80000</v>
      </c>
      <c r="O460" s="213"/>
      <c r="P460" s="574" t="s">
        <v>826</v>
      </c>
      <c r="T460" s="671">
        <v>45931</v>
      </c>
      <c r="U460" s="558" t="s">
        <v>1439</v>
      </c>
      <c r="V460" s="558" t="s">
        <v>6900</v>
      </c>
      <c r="W460" s="558" t="s">
        <v>561</v>
      </c>
      <c r="X460" s="558" t="s">
        <v>426</v>
      </c>
      <c r="Y460" s="569">
        <v>308000</v>
      </c>
      <c r="Z460" s="569"/>
      <c r="AA460" s="569"/>
      <c r="AB460" s="569"/>
      <c r="AC460" s="569"/>
      <c r="AD460" s="569"/>
      <c r="AE460" s="569">
        <v>22000</v>
      </c>
      <c r="AF460" s="569"/>
      <c r="AG460" s="569"/>
      <c r="AH460" s="569" t="s">
        <v>6901</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8304</v>
      </c>
      <c r="M461" s="211">
        <v>44346</v>
      </c>
      <c r="N461" s="212">
        <v>180000</v>
      </c>
      <c r="O461" s="213"/>
      <c r="P461" s="580" t="s">
        <v>649</v>
      </c>
      <c r="T461" s="671">
        <v>45931</v>
      </c>
      <c r="U461" s="558" t="s">
        <v>6543</v>
      </c>
      <c r="V461" s="558" t="s">
        <v>6817</v>
      </c>
      <c r="W461" s="558" t="s">
        <v>6816</v>
      </c>
      <c r="X461" s="558" t="s">
        <v>214</v>
      </c>
      <c r="Y461" s="569" t="s">
        <v>6894</v>
      </c>
      <c r="Z461" s="569"/>
      <c r="AA461" s="569"/>
      <c r="AB461" s="569"/>
      <c r="AC461" s="569"/>
      <c r="AD461" s="569"/>
      <c r="AE461" s="569">
        <v>41000</v>
      </c>
      <c r="AF461" s="569"/>
      <c r="AG461" s="569"/>
      <c r="AH461" s="569" t="s">
        <v>6895</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6176</v>
      </c>
      <c r="V462" s="558" t="s">
        <v>6177</v>
      </c>
      <c r="W462" s="558" t="s">
        <v>1442</v>
      </c>
      <c r="X462" s="558" t="s">
        <v>426</v>
      </c>
      <c r="Y462" s="569">
        <v>491000</v>
      </c>
      <c r="Z462" s="569"/>
      <c r="AA462" s="569"/>
      <c r="AB462" s="569"/>
      <c r="AC462" s="569"/>
      <c r="AD462" s="569"/>
      <c r="AE462" s="569">
        <v>70000</v>
      </c>
      <c r="AF462" s="569"/>
      <c r="AG462" s="569"/>
      <c r="AH462" s="569" t="s">
        <v>6899</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5439</v>
      </c>
      <c r="H463" s="405" t="s">
        <v>5638</v>
      </c>
      <c r="M463" s="211">
        <v>44340</v>
      </c>
      <c r="N463" s="212">
        <v>80000</v>
      </c>
      <c r="O463" s="213"/>
      <c r="P463" s="214" t="s">
        <v>828</v>
      </c>
      <c r="T463" s="671">
        <v>45931</v>
      </c>
      <c r="U463" s="558" t="s">
        <v>5300</v>
      </c>
      <c r="V463" s="558" t="s">
        <v>7012</v>
      </c>
      <c r="W463" s="558" t="s">
        <v>1442</v>
      </c>
      <c r="X463" s="558" t="s">
        <v>5133</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5300</v>
      </c>
      <c r="V464" s="558" t="s">
        <v>6862</v>
      </c>
      <c r="W464" s="558" t="s">
        <v>561</v>
      </c>
      <c r="X464" s="558" t="s">
        <v>426</v>
      </c>
      <c r="Y464" s="569">
        <v>616000</v>
      </c>
      <c r="Z464" s="569"/>
      <c r="AA464" s="569"/>
      <c r="AB464" s="569"/>
      <c r="AC464" s="569"/>
      <c r="AD464" s="569"/>
      <c r="AE464" s="569">
        <v>72000</v>
      </c>
      <c r="AF464" s="569"/>
      <c r="AG464" s="569"/>
      <c r="AH464" s="569" t="s">
        <v>6907</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6401</v>
      </c>
      <c r="W465" s="558" t="s">
        <v>561</v>
      </c>
      <c r="X465" s="558" t="s">
        <v>427</v>
      </c>
      <c r="Y465" s="569">
        <v>246000</v>
      </c>
      <c r="Z465" s="569"/>
      <c r="AA465" s="569"/>
      <c r="AB465" s="569"/>
      <c r="AC465" s="569"/>
      <c r="AD465" s="569"/>
      <c r="AE465" s="569">
        <v>74000</v>
      </c>
      <c r="AF465" s="569"/>
      <c r="AG465" s="569"/>
      <c r="AH465" s="569" t="s">
        <v>4287</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8298</v>
      </c>
      <c r="M466" s="211">
        <v>44328</v>
      </c>
      <c r="N466" s="212">
        <v>80000</v>
      </c>
      <c r="O466" s="213"/>
      <c r="P466" s="214" t="s">
        <v>831</v>
      </c>
      <c r="T466" s="671">
        <v>45931</v>
      </c>
      <c r="U466" s="558" t="s">
        <v>6508</v>
      </c>
      <c r="V466" s="558" t="s">
        <v>6568</v>
      </c>
      <c r="W466" s="558" t="s">
        <v>561</v>
      </c>
      <c r="X466" s="558" t="s">
        <v>427</v>
      </c>
      <c r="Y466" s="569" t="s">
        <v>5443</v>
      </c>
      <c r="Z466" s="569"/>
      <c r="AA466" s="569"/>
      <c r="AB466" s="569"/>
      <c r="AC466" s="569"/>
      <c r="AD466" s="569"/>
      <c r="AE466" s="569">
        <v>70000</v>
      </c>
      <c r="AF466" s="569"/>
      <c r="AG466" s="569"/>
      <c r="AH466" s="569" t="s">
        <v>6820</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6815</v>
      </c>
      <c r="W467" s="558" t="s">
        <v>561</v>
      </c>
      <c r="X467" s="558" t="s">
        <v>426</v>
      </c>
      <c r="Y467" s="569">
        <v>216000</v>
      </c>
      <c r="Z467" s="569"/>
      <c r="AA467" s="569"/>
      <c r="AB467" s="569"/>
      <c r="AC467" s="569"/>
      <c r="AD467" s="569"/>
      <c r="AE467" s="569">
        <v>60000</v>
      </c>
      <c r="AF467" s="569"/>
      <c r="AG467" s="569"/>
      <c r="AH467" s="569" t="s">
        <v>6902</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8282</v>
      </c>
      <c r="M468" s="211">
        <v>44316</v>
      </c>
      <c r="N468" s="212">
        <v>75000</v>
      </c>
      <c r="O468" s="213"/>
      <c r="P468" s="580" t="s">
        <v>649</v>
      </c>
      <c r="T468" s="671">
        <v>45931</v>
      </c>
      <c r="U468" s="558" t="s">
        <v>4296</v>
      </c>
      <c r="V468" s="558" t="s">
        <v>5559</v>
      </c>
      <c r="W468" s="558"/>
      <c r="X468" s="558"/>
      <c r="Y468" s="569"/>
      <c r="Z468" s="569"/>
      <c r="AA468" s="569"/>
      <c r="AB468" s="569"/>
      <c r="AC468" s="569"/>
      <c r="AD468" s="569"/>
      <c r="AE468" s="569">
        <v>0</v>
      </c>
      <c r="AF468" s="569"/>
      <c r="AG468" s="569"/>
      <c r="AH468" s="569" t="s">
        <v>7013</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8286</v>
      </c>
      <c r="M469" s="211">
        <v>44311</v>
      </c>
      <c r="N469" s="212">
        <v>40000</v>
      </c>
      <c r="O469" s="213"/>
      <c r="P469" s="212" t="s">
        <v>649</v>
      </c>
      <c r="T469" s="671">
        <v>45931</v>
      </c>
      <c r="U469" s="558" t="s">
        <v>6799</v>
      </c>
      <c r="V469" s="558" t="s">
        <v>6749</v>
      </c>
      <c r="W469" s="558" t="s">
        <v>561</v>
      </c>
      <c r="X469" s="558" t="s">
        <v>426</v>
      </c>
      <c r="Y469" s="569">
        <v>658000</v>
      </c>
      <c r="Z469" s="569"/>
      <c r="AA469" s="569"/>
      <c r="AB469" s="569"/>
      <c r="AC469" s="569"/>
      <c r="AD469" s="569"/>
      <c r="AE469" s="569">
        <v>72000</v>
      </c>
      <c r="AF469" s="569"/>
      <c r="AG469" s="569"/>
      <c r="AH469" s="569" t="s">
        <v>6818</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6799</v>
      </c>
      <c r="V470" s="558" t="s">
        <v>4906</v>
      </c>
      <c r="W470" s="558" t="s">
        <v>6808</v>
      </c>
      <c r="X470" s="558" t="s">
        <v>214</v>
      </c>
      <c r="Y470" s="569">
        <v>195000</v>
      </c>
      <c r="Z470" s="569"/>
      <c r="AA470" s="569"/>
      <c r="AB470" s="569"/>
      <c r="AC470" s="569"/>
      <c r="AD470" s="569"/>
      <c r="AE470" s="569">
        <v>69000</v>
      </c>
      <c r="AF470" s="569"/>
      <c r="AG470" s="569"/>
      <c r="AH470" s="569" t="s">
        <v>6952</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8285</v>
      </c>
      <c r="M471" s="211">
        <v>44309</v>
      </c>
      <c r="N471" s="212">
        <v>80000</v>
      </c>
      <c r="O471" s="213"/>
      <c r="P471" s="214" t="s">
        <v>833</v>
      </c>
      <c r="T471" s="671">
        <v>45931</v>
      </c>
      <c r="U471" s="558" t="s">
        <v>582</v>
      </c>
      <c r="V471" s="558" t="s">
        <v>5571</v>
      </c>
      <c r="W471" s="558" t="s">
        <v>561</v>
      </c>
      <c r="X471" s="558" t="s">
        <v>424</v>
      </c>
      <c r="Y471" s="569" t="s">
        <v>5899</v>
      </c>
      <c r="Z471" s="569"/>
      <c r="AA471" s="569"/>
      <c r="AB471" s="569"/>
      <c r="AC471" s="569"/>
      <c r="AD471" s="569"/>
      <c r="AE471" s="569">
        <v>70000</v>
      </c>
      <c r="AF471" s="569"/>
      <c r="AG471" s="569"/>
      <c r="AH471" s="569" t="s">
        <v>6922</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5439</v>
      </c>
      <c r="H472" s="405" t="s">
        <v>5593</v>
      </c>
      <c r="M472" s="211">
        <v>44307</v>
      </c>
      <c r="N472" s="212">
        <v>100000</v>
      </c>
      <c r="O472" s="213" t="s">
        <v>834</v>
      </c>
      <c r="P472" s="214" t="s">
        <v>835</v>
      </c>
      <c r="T472" s="671">
        <v>45931</v>
      </c>
      <c r="U472" s="558" t="s">
        <v>6642</v>
      </c>
      <c r="V472" s="558" t="s">
        <v>6790</v>
      </c>
      <c r="W472" s="558" t="s">
        <v>6826</v>
      </c>
      <c r="X472" s="558" t="s">
        <v>426</v>
      </c>
      <c r="Y472" s="569" t="s">
        <v>6828</v>
      </c>
      <c r="Z472" s="569"/>
      <c r="AA472" s="569"/>
      <c r="AB472" s="569"/>
      <c r="AC472" s="569"/>
      <c r="AD472" s="569"/>
      <c r="AE472" s="569">
        <v>70000</v>
      </c>
      <c r="AF472" s="569"/>
      <c r="AG472" s="569"/>
      <c r="AH472" s="569" t="s">
        <v>6831</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6642</v>
      </c>
      <c r="V473" s="558" t="s">
        <v>6670</v>
      </c>
      <c r="W473" s="558" t="s">
        <v>4523</v>
      </c>
      <c r="X473" s="558" t="s">
        <v>426</v>
      </c>
      <c r="Y473" s="569">
        <v>991000</v>
      </c>
      <c r="Z473" s="569"/>
      <c r="AA473" s="569"/>
      <c r="AB473" s="569"/>
      <c r="AC473" s="569"/>
      <c r="AD473" s="569"/>
      <c r="AE473" s="569">
        <v>68000</v>
      </c>
      <c r="AF473" s="569"/>
      <c r="AG473" s="569"/>
      <c r="AH473" s="569" t="s">
        <v>6829</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5461</v>
      </c>
      <c r="M474" s="211">
        <v>44301</v>
      </c>
      <c r="N474" s="212">
        <v>50000</v>
      </c>
      <c r="O474" s="213" t="s">
        <v>836</v>
      </c>
      <c r="P474" s="574" t="s">
        <v>837</v>
      </c>
      <c r="T474" s="671">
        <v>45931</v>
      </c>
      <c r="U474" s="558" t="s">
        <v>6642</v>
      </c>
      <c r="V474" s="558" t="s">
        <v>6732</v>
      </c>
      <c r="W474" s="558" t="s">
        <v>561</v>
      </c>
      <c r="X474" s="558" t="s">
        <v>427</v>
      </c>
      <c r="Y474" s="569">
        <v>564000</v>
      </c>
      <c r="Z474" s="569"/>
      <c r="AA474" s="569"/>
      <c r="AB474" s="569"/>
      <c r="AC474" s="569"/>
      <c r="AD474" s="569"/>
      <c r="AE474" s="569">
        <v>86000</v>
      </c>
      <c r="AF474" s="569"/>
      <c r="AG474" s="569"/>
      <c r="AH474" s="569" t="s">
        <v>6830</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5439</v>
      </c>
      <c r="H475" s="405" t="s">
        <v>7650</v>
      </c>
      <c r="M475" s="211">
        <v>44300</v>
      </c>
      <c r="N475" s="212">
        <v>40000</v>
      </c>
      <c r="O475" s="213" t="s">
        <v>836</v>
      </c>
      <c r="P475" s="214" t="s">
        <v>838</v>
      </c>
      <c r="T475" s="671">
        <v>45931</v>
      </c>
      <c r="U475" s="558" t="s">
        <v>6642</v>
      </c>
      <c r="V475" s="558" t="s">
        <v>6814</v>
      </c>
      <c r="W475" s="558" t="s">
        <v>5043</v>
      </c>
      <c r="X475" s="558" t="s">
        <v>427</v>
      </c>
      <c r="Y475" s="569">
        <v>533000</v>
      </c>
      <c r="Z475" s="569"/>
      <c r="AA475" s="569"/>
      <c r="AB475" s="569"/>
      <c r="AC475" s="569"/>
      <c r="AD475" s="569"/>
      <c r="AE475" s="569">
        <v>80000</v>
      </c>
      <c r="AF475" s="569"/>
      <c r="AG475" s="569"/>
      <c r="AH475" s="569" t="s">
        <v>6951</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8248</v>
      </c>
      <c r="M476" s="211">
        <v>44299</v>
      </c>
      <c r="N476" s="212">
        <v>880000</v>
      </c>
      <c r="O476" s="213"/>
      <c r="P476" s="214" t="s">
        <v>839</v>
      </c>
      <c r="T476" s="671">
        <v>45931</v>
      </c>
      <c r="U476" s="558" t="s">
        <v>6876</v>
      </c>
      <c r="V476" s="558" t="s">
        <v>6879</v>
      </c>
      <c r="W476" s="558" t="s">
        <v>561</v>
      </c>
      <c r="X476" s="558" t="s">
        <v>5133</v>
      </c>
      <c r="Y476" s="569">
        <v>410000</v>
      </c>
      <c r="Z476" s="569">
        <v>5000</v>
      </c>
      <c r="AA476" s="569">
        <v>11000</v>
      </c>
      <c r="AB476" s="569">
        <v>278000</v>
      </c>
      <c r="AC476" s="569">
        <v>40000</v>
      </c>
      <c r="AD476" s="569"/>
      <c r="AE476" s="569">
        <v>76000</v>
      </c>
      <c r="AF476" s="569"/>
      <c r="AG476" s="569"/>
      <c r="AH476" s="569" t="s">
        <v>7058</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6870</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4966</v>
      </c>
      <c r="M478" s="211">
        <v>44299</v>
      </c>
      <c r="N478" s="212">
        <v>50000</v>
      </c>
      <c r="O478" s="213"/>
      <c r="P478" s="580" t="s">
        <v>649</v>
      </c>
      <c r="T478" s="671">
        <v>45931</v>
      </c>
      <c r="U478" s="558" t="s">
        <v>6767</v>
      </c>
      <c r="V478" s="558" t="s">
        <v>6768</v>
      </c>
      <c r="W478" s="558" t="s">
        <v>1871</v>
      </c>
      <c r="X478" s="558" t="s">
        <v>427</v>
      </c>
      <c r="Y478" s="569">
        <v>105000</v>
      </c>
      <c r="Z478" s="569"/>
      <c r="AA478" s="569"/>
      <c r="AB478" s="569"/>
      <c r="AC478" s="569"/>
      <c r="AD478" s="569"/>
      <c r="AE478" s="569">
        <v>25000</v>
      </c>
      <c r="AF478" s="569"/>
      <c r="AG478" s="569"/>
      <c r="AH478" s="569" t="s">
        <v>6807</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8242</v>
      </c>
      <c r="M479" s="211">
        <v>44294</v>
      </c>
      <c r="N479" s="212">
        <v>40000</v>
      </c>
      <c r="O479" s="213" t="s">
        <v>836</v>
      </c>
      <c r="P479" s="574" t="s">
        <v>838</v>
      </c>
      <c r="T479" s="671">
        <v>45931</v>
      </c>
      <c r="U479" s="558" t="s">
        <v>4040</v>
      </c>
      <c r="V479" s="558" t="s">
        <v>6911</v>
      </c>
      <c r="W479" s="558" t="s">
        <v>561</v>
      </c>
      <c r="X479" s="558" t="s">
        <v>571</v>
      </c>
      <c r="Y479" s="569">
        <v>460000</v>
      </c>
      <c r="Z479" s="569"/>
      <c r="AA479" s="569"/>
      <c r="AB479" s="569"/>
      <c r="AC479" s="569"/>
      <c r="AD479" s="569"/>
      <c r="AE479" s="569">
        <v>98000</v>
      </c>
      <c r="AF479" s="569"/>
      <c r="AG479" s="569"/>
      <c r="AH479" s="569" t="s">
        <v>6998</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8235</v>
      </c>
      <c r="M480" s="211">
        <v>44294</v>
      </c>
      <c r="N480" s="212">
        <v>100000</v>
      </c>
      <c r="O480" s="213"/>
      <c r="P480" s="214" t="s">
        <v>840</v>
      </c>
      <c r="T480" s="671">
        <v>45931</v>
      </c>
      <c r="U480" s="558" t="s">
        <v>2369</v>
      </c>
      <c r="V480" s="558" t="s">
        <v>6880</v>
      </c>
      <c r="W480" s="558" t="s">
        <v>561</v>
      </c>
      <c r="X480" s="558" t="s">
        <v>214</v>
      </c>
      <c r="Y480" s="569">
        <v>436000</v>
      </c>
      <c r="Z480" s="569"/>
      <c r="AA480" s="569"/>
      <c r="AB480" s="569"/>
      <c r="AC480" s="569"/>
      <c r="AD480" s="569"/>
      <c r="AE480" s="569">
        <v>89000</v>
      </c>
      <c r="AF480" s="569"/>
      <c r="AG480" s="569"/>
      <c r="AH480" s="569" t="s">
        <v>7021</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6986</v>
      </c>
      <c r="W481" s="558" t="s">
        <v>6987</v>
      </c>
      <c r="X481" s="558" t="s">
        <v>577</v>
      </c>
      <c r="Y481" s="569">
        <v>142000</v>
      </c>
      <c r="Z481" s="569"/>
      <c r="AA481" s="569"/>
      <c r="AB481" s="569"/>
      <c r="AC481" s="569"/>
      <c r="AD481" s="569"/>
      <c r="AE481" s="569">
        <v>30000</v>
      </c>
      <c r="AF481" s="569"/>
      <c r="AG481" s="569"/>
      <c r="AH481" s="569" t="s">
        <v>7006</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8239</v>
      </c>
      <c r="M482" s="211">
        <v>44292</v>
      </c>
      <c r="N482" s="212">
        <v>160000</v>
      </c>
      <c r="O482" s="213"/>
      <c r="P482" s="214" t="s">
        <v>842</v>
      </c>
      <c r="T482" s="671">
        <v>45931</v>
      </c>
      <c r="U482" s="558" t="s">
        <v>6809</v>
      </c>
      <c r="V482" s="558" t="s">
        <v>6864</v>
      </c>
      <c r="W482" s="558" t="s">
        <v>6865</v>
      </c>
      <c r="X482" s="558" t="s">
        <v>571</v>
      </c>
      <c r="Y482" s="569">
        <v>656000</v>
      </c>
      <c r="Z482" s="569"/>
      <c r="AA482" s="569"/>
      <c r="AB482" s="569"/>
      <c r="AC482" s="569"/>
      <c r="AD482" s="569"/>
      <c r="AE482" s="569">
        <v>98000</v>
      </c>
      <c r="AF482" s="569"/>
      <c r="AG482" s="569"/>
      <c r="AH482" s="569" t="s">
        <v>6869</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8243</v>
      </c>
      <c r="M483" s="211">
        <v>44290</v>
      </c>
      <c r="N483" s="212">
        <v>50000</v>
      </c>
      <c r="O483" s="213"/>
      <c r="P483" s="580" t="s">
        <v>649</v>
      </c>
      <c r="T483" s="671">
        <v>45931</v>
      </c>
      <c r="U483" s="558" t="s">
        <v>6653</v>
      </c>
      <c r="V483" s="558" t="s">
        <v>6675</v>
      </c>
      <c r="W483" s="558" t="s">
        <v>561</v>
      </c>
      <c r="X483" s="558" t="s">
        <v>214</v>
      </c>
      <c r="Y483" s="569"/>
      <c r="Z483" s="569"/>
      <c r="AA483" s="569"/>
      <c r="AB483" s="569"/>
      <c r="AC483" s="569"/>
      <c r="AD483" s="569"/>
      <c r="AE483" s="569">
        <v>0</v>
      </c>
      <c r="AF483" s="569"/>
      <c r="AG483" s="569"/>
      <c r="AH483" s="569" t="s">
        <v>6769</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8233</v>
      </c>
      <c r="M484" s="211">
        <v>44286</v>
      </c>
      <c r="N484" s="212">
        <v>50000</v>
      </c>
      <c r="O484" s="213" t="s">
        <v>836</v>
      </c>
      <c r="P484" s="574" t="s">
        <v>843</v>
      </c>
      <c r="T484" s="671">
        <v>45931</v>
      </c>
      <c r="U484" s="558" t="s">
        <v>6653</v>
      </c>
      <c r="V484" s="558" t="s">
        <v>6766</v>
      </c>
      <c r="W484" s="558" t="s">
        <v>561</v>
      </c>
      <c r="X484" s="558" t="s">
        <v>214</v>
      </c>
      <c r="Y484" s="569" t="s">
        <v>6770</v>
      </c>
      <c r="Z484" s="569"/>
      <c r="AA484" s="569"/>
      <c r="AB484" s="569"/>
      <c r="AC484" s="569"/>
      <c r="AD484" s="569"/>
      <c r="AE484" s="569">
        <v>161000</v>
      </c>
      <c r="AF484" s="569"/>
      <c r="AG484" s="569"/>
      <c r="AH484" s="569" t="s">
        <v>6953</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8232</v>
      </c>
      <c r="M485" s="211">
        <v>44283</v>
      </c>
      <c r="N485" s="212">
        <v>80000</v>
      </c>
      <c r="O485" s="213" t="s">
        <v>836</v>
      </c>
      <c r="P485" s="214" t="s">
        <v>844</v>
      </c>
      <c r="T485" s="671">
        <v>45931</v>
      </c>
      <c r="U485" s="558" t="s">
        <v>1462</v>
      </c>
      <c r="V485" s="558" t="s">
        <v>6789</v>
      </c>
      <c r="W485" s="558" t="s">
        <v>580</v>
      </c>
      <c r="X485" s="558" t="s">
        <v>571</v>
      </c>
      <c r="Y485" s="569">
        <v>608000</v>
      </c>
      <c r="Z485" s="569"/>
      <c r="AA485" s="569"/>
      <c r="AB485" s="569"/>
      <c r="AC485" s="569"/>
      <c r="AD485" s="569"/>
      <c r="AE485" s="569">
        <v>94000</v>
      </c>
      <c r="AF485" s="569"/>
      <c r="AG485" s="569"/>
      <c r="AH485" s="569" t="s">
        <v>6868</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8241</v>
      </c>
      <c r="M486" s="211">
        <v>44282</v>
      </c>
      <c r="N486" s="212">
        <v>170000</v>
      </c>
      <c r="O486" s="213"/>
      <c r="P486" s="580" t="s">
        <v>649</v>
      </c>
      <c r="T486" s="671">
        <v>45931</v>
      </c>
      <c r="U486" s="558" t="s">
        <v>6505</v>
      </c>
      <c r="V486" s="558" t="s">
        <v>6704</v>
      </c>
      <c r="W486" s="558" t="s">
        <v>561</v>
      </c>
      <c r="X486" s="558" t="s">
        <v>283</v>
      </c>
      <c r="Y486" s="569">
        <v>1037000</v>
      </c>
      <c r="Z486" s="569"/>
      <c r="AA486" s="569"/>
      <c r="AB486" s="569"/>
      <c r="AC486" s="569"/>
      <c r="AD486" s="569"/>
      <c r="AE486" s="569">
        <v>83000</v>
      </c>
      <c r="AF486" s="569"/>
      <c r="AG486" s="569"/>
      <c r="AH486" s="569" t="s">
        <v>6737</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6991</v>
      </c>
      <c r="V487" s="558" t="s">
        <v>7007</v>
      </c>
      <c r="W487" s="558" t="s">
        <v>561</v>
      </c>
      <c r="X487" s="558" t="s">
        <v>427</v>
      </c>
      <c r="Y487" s="569">
        <v>281000</v>
      </c>
      <c r="Z487" s="569"/>
      <c r="AA487" s="569"/>
      <c r="AB487" s="569"/>
      <c r="AC487" s="569"/>
      <c r="AD487" s="569"/>
      <c r="AE487" s="569">
        <v>70000</v>
      </c>
      <c r="AF487" s="569"/>
      <c r="AG487" s="569"/>
      <c r="AH487" s="569" t="s">
        <v>7022</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6871</v>
      </c>
      <c r="V488" s="558" t="s">
        <v>6863</v>
      </c>
      <c r="W488" s="558" t="s">
        <v>561</v>
      </c>
      <c r="X488" s="558" t="s">
        <v>571</v>
      </c>
      <c r="Y488" s="569">
        <v>433000</v>
      </c>
      <c r="Z488" s="569"/>
      <c r="AA488" s="569"/>
      <c r="AB488" s="569"/>
      <c r="AC488" s="569"/>
      <c r="AD488" s="569"/>
      <c r="AE488" s="569">
        <v>105000</v>
      </c>
      <c r="AF488" s="569"/>
      <c r="AG488" s="569"/>
      <c r="AH488" s="569" t="s">
        <v>6867</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5439</v>
      </c>
      <c r="H489" s="405" t="s">
        <v>8244</v>
      </c>
      <c r="M489" s="211">
        <v>44280</v>
      </c>
      <c r="N489" s="212">
        <v>4000</v>
      </c>
      <c r="O489" s="213"/>
      <c r="P489" s="214" t="s">
        <v>613</v>
      </c>
      <c r="T489" s="671">
        <v>45901</v>
      </c>
      <c r="U489" s="558" t="s">
        <v>556</v>
      </c>
      <c r="V489" s="557" t="s">
        <v>6519</v>
      </c>
      <c r="W489" s="558" t="s">
        <v>561</v>
      </c>
      <c r="X489" s="558" t="s">
        <v>427</v>
      </c>
      <c r="Y489" s="673">
        <v>367000</v>
      </c>
      <c r="Z489" s="569"/>
      <c r="AA489" s="569">
        <v>45000</v>
      </c>
      <c r="AB489" s="569"/>
      <c r="AC489" s="569"/>
      <c r="AD489" s="569"/>
      <c r="AE489" s="569">
        <v>45000</v>
      </c>
      <c r="AF489" s="569"/>
      <c r="AG489" s="569"/>
      <c r="AH489" s="569" t="s">
        <v>6740</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4658</v>
      </c>
      <c r="X490" s="558" t="s">
        <v>238</v>
      </c>
      <c r="Y490" s="673">
        <v>350000</v>
      </c>
      <c r="Z490" s="569"/>
      <c r="AA490" s="569">
        <v>30000</v>
      </c>
      <c r="AB490" s="569"/>
      <c r="AC490" s="569"/>
      <c r="AD490" s="569"/>
      <c r="AE490" s="569">
        <v>30000</v>
      </c>
      <c r="AF490" s="569"/>
      <c r="AG490" s="569"/>
      <c r="AH490" s="569" t="s">
        <v>6738</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8245</v>
      </c>
      <c r="M491" s="211">
        <v>44279</v>
      </c>
      <c r="N491" s="212">
        <v>110000</v>
      </c>
      <c r="O491" s="213"/>
      <c r="P491" s="580" t="s">
        <v>649</v>
      </c>
      <c r="T491" s="671">
        <v>45901</v>
      </c>
      <c r="U491" s="558" t="s">
        <v>556</v>
      </c>
      <c r="V491" s="557">
        <v>98643173</v>
      </c>
      <c r="W491" s="558" t="s">
        <v>4658</v>
      </c>
      <c r="X491" s="558" t="s">
        <v>238</v>
      </c>
      <c r="Y491" s="673">
        <v>350000</v>
      </c>
      <c r="Z491" s="569"/>
      <c r="AA491" s="569">
        <v>30000</v>
      </c>
      <c r="AB491" s="569"/>
      <c r="AC491" s="569"/>
      <c r="AD491" s="569"/>
      <c r="AE491" s="569">
        <v>30000</v>
      </c>
      <c r="AF491" s="569"/>
      <c r="AG491" s="569"/>
      <c r="AH491" s="569" t="s">
        <v>6739</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5749</v>
      </c>
      <c r="W492" s="558" t="s">
        <v>5349</v>
      </c>
      <c r="X492" s="558" t="s">
        <v>427</v>
      </c>
      <c r="Y492" s="673" t="s">
        <v>5747</v>
      </c>
      <c r="Z492" s="569"/>
      <c r="AA492" s="569">
        <v>0</v>
      </c>
      <c r="AB492" s="569"/>
      <c r="AC492" s="569"/>
      <c r="AD492" s="569"/>
      <c r="AE492" s="569">
        <v>0</v>
      </c>
      <c r="AF492" s="569"/>
      <c r="AG492" s="569"/>
      <c r="AH492" s="569" t="s">
        <v>6414</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4859</v>
      </c>
      <c r="V493" s="557" t="s">
        <v>4860</v>
      </c>
      <c r="W493" s="558" t="s">
        <v>3763</v>
      </c>
      <c r="X493" s="558" t="s">
        <v>6409</v>
      </c>
      <c r="Y493" s="673">
        <v>620000</v>
      </c>
      <c r="Z493" s="569"/>
      <c r="AA493" s="569">
        <v>26000</v>
      </c>
      <c r="AB493" s="569"/>
      <c r="AC493" s="569"/>
      <c r="AD493" s="569"/>
      <c r="AE493" s="569">
        <v>26000</v>
      </c>
      <c r="AF493" s="569"/>
      <c r="AG493" s="569"/>
      <c r="AH493" s="569" t="s">
        <v>6408</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5676</v>
      </c>
      <c r="W494" s="558" t="s">
        <v>561</v>
      </c>
      <c r="X494" s="558" t="s">
        <v>214</v>
      </c>
      <c r="Y494" s="673">
        <v>248000</v>
      </c>
      <c r="Z494" s="569"/>
      <c r="AA494" s="569">
        <v>73000</v>
      </c>
      <c r="AB494" s="569"/>
      <c r="AC494" s="569"/>
      <c r="AD494" s="569"/>
      <c r="AE494" s="569">
        <v>73000</v>
      </c>
      <c r="AF494" s="569"/>
      <c r="AG494" s="569"/>
      <c r="AH494" s="569" t="s">
        <v>6415</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5439</v>
      </c>
      <c r="H495" s="405" t="s">
        <v>122</v>
      </c>
      <c r="M495" s="211">
        <v>44271</v>
      </c>
      <c r="N495" s="212">
        <v>4000</v>
      </c>
      <c r="O495" s="213"/>
      <c r="P495" s="214" t="s">
        <v>613</v>
      </c>
      <c r="T495" s="671">
        <v>45901</v>
      </c>
      <c r="U495" s="672" t="s">
        <v>6166</v>
      </c>
      <c r="V495" s="557" t="s">
        <v>6428</v>
      </c>
      <c r="W495" s="558" t="s">
        <v>561</v>
      </c>
      <c r="X495" s="558" t="s">
        <v>427</v>
      </c>
      <c r="Y495" s="673">
        <v>1063000</v>
      </c>
      <c r="Z495" s="569"/>
      <c r="AA495" s="569">
        <v>66000</v>
      </c>
      <c r="AB495" s="569"/>
      <c r="AC495" s="569"/>
      <c r="AD495" s="569"/>
      <c r="AE495" s="569">
        <v>66000</v>
      </c>
      <c r="AF495" s="569"/>
      <c r="AG495" s="569"/>
      <c r="AH495" s="569" t="s">
        <v>6429</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6437</v>
      </c>
      <c r="W496" s="558" t="s">
        <v>561</v>
      </c>
      <c r="X496" s="558" t="s">
        <v>426</v>
      </c>
      <c r="Y496" s="673">
        <v>328000</v>
      </c>
      <c r="Z496" s="569"/>
      <c r="AA496" s="569">
        <v>71000</v>
      </c>
      <c r="AB496" s="569"/>
      <c r="AC496" s="569"/>
      <c r="AD496" s="569"/>
      <c r="AE496" s="569">
        <v>71000</v>
      </c>
      <c r="AF496" s="569"/>
      <c r="AG496" s="569"/>
      <c r="AH496" s="569" t="s">
        <v>6523</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5439</v>
      </c>
      <c r="H497" s="405" t="s">
        <v>7393</v>
      </c>
      <c r="M497" s="211">
        <v>44270</v>
      </c>
      <c r="N497" s="212">
        <v>80000</v>
      </c>
      <c r="O497" s="213"/>
      <c r="P497" s="214" t="s">
        <v>852</v>
      </c>
      <c r="T497" s="671">
        <v>45901</v>
      </c>
      <c r="U497" s="672" t="s">
        <v>578</v>
      </c>
      <c r="V497" s="557" t="s">
        <v>5206</v>
      </c>
      <c r="W497" s="558" t="s">
        <v>1871</v>
      </c>
      <c r="X497" s="558" t="s">
        <v>427</v>
      </c>
      <c r="Y497" s="673">
        <v>105000</v>
      </c>
      <c r="Z497" s="569"/>
      <c r="AA497" s="569">
        <v>28000</v>
      </c>
      <c r="AB497" s="569"/>
      <c r="AC497" s="569"/>
      <c r="AD497" s="569"/>
      <c r="AE497" s="569">
        <v>28000</v>
      </c>
      <c r="AF497" s="569"/>
      <c r="AG497" s="569"/>
      <c r="AH497" s="569" t="s">
        <v>5353</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5439</v>
      </c>
      <c r="H498" s="405" t="s">
        <v>5593</v>
      </c>
      <c r="M498" s="211">
        <v>44268</v>
      </c>
      <c r="N498" s="212">
        <v>100000</v>
      </c>
      <c r="O498" s="213"/>
      <c r="P498" s="214" t="s">
        <v>853</v>
      </c>
      <c r="T498" s="671">
        <v>45901</v>
      </c>
      <c r="U498" s="672" t="s">
        <v>5631</v>
      </c>
      <c r="V498" s="557" t="s">
        <v>6392</v>
      </c>
      <c r="W498" s="558" t="s">
        <v>561</v>
      </c>
      <c r="X498" s="558" t="s">
        <v>426</v>
      </c>
      <c r="Y498" s="673" t="s">
        <v>6576</v>
      </c>
      <c r="Z498" s="569"/>
      <c r="AA498" s="569">
        <v>80000</v>
      </c>
      <c r="AB498" s="569"/>
      <c r="AC498" s="569"/>
      <c r="AD498" s="569"/>
      <c r="AE498" s="569">
        <v>80000</v>
      </c>
      <c r="AF498" s="569"/>
      <c r="AG498" s="569"/>
      <c r="AH498" s="569" t="s">
        <v>6575</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5631</v>
      </c>
      <c r="V499" s="557" t="s">
        <v>6531</v>
      </c>
      <c r="W499" s="558" t="s">
        <v>561</v>
      </c>
      <c r="X499" s="558" t="s">
        <v>427</v>
      </c>
      <c r="Y499" s="673">
        <v>520000</v>
      </c>
      <c r="Z499" s="569"/>
      <c r="AA499" s="569">
        <v>70000</v>
      </c>
      <c r="AB499" s="569"/>
      <c r="AC499" s="569"/>
      <c r="AD499" s="569"/>
      <c r="AE499" s="569">
        <v>70000</v>
      </c>
      <c r="AF499" s="569"/>
      <c r="AG499" s="569"/>
      <c r="AH499" s="569" t="s">
        <v>6574</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6412</v>
      </c>
      <c r="W500" s="558" t="s">
        <v>561</v>
      </c>
      <c r="X500" s="558" t="s">
        <v>427</v>
      </c>
      <c r="Y500" s="673">
        <v>595000</v>
      </c>
      <c r="Z500" s="569"/>
      <c r="AA500" s="569">
        <v>71000</v>
      </c>
      <c r="AB500" s="569"/>
      <c r="AC500" s="569"/>
      <c r="AD500" s="569"/>
      <c r="AE500" s="569">
        <v>71000</v>
      </c>
      <c r="AF500" s="569"/>
      <c r="AG500" s="569"/>
      <c r="AH500" s="569" t="s">
        <v>6530</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6522</v>
      </c>
      <c r="W501" s="558" t="s">
        <v>561</v>
      </c>
      <c r="X501" s="558" t="s">
        <v>2632</v>
      </c>
      <c r="Y501" s="673">
        <v>350000</v>
      </c>
      <c r="Z501" s="569"/>
      <c r="AA501" s="569">
        <v>73000</v>
      </c>
      <c r="AB501" s="569"/>
      <c r="AC501" s="569"/>
      <c r="AD501" s="569"/>
      <c r="AE501" s="569">
        <v>73000</v>
      </c>
      <c r="AF501" s="569"/>
      <c r="AG501" s="569"/>
      <c r="AH501" s="569" t="s">
        <v>6521</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4296</v>
      </c>
      <c r="V502" s="557" t="s">
        <v>6520</v>
      </c>
      <c r="W502" s="558" t="s">
        <v>1442</v>
      </c>
      <c r="X502" s="558" t="s">
        <v>424</v>
      </c>
      <c r="Y502" s="673">
        <v>446000</v>
      </c>
      <c r="Z502" s="569"/>
      <c r="AA502" s="569">
        <v>74000</v>
      </c>
      <c r="AB502" s="569"/>
      <c r="AC502" s="569"/>
      <c r="AD502" s="569"/>
      <c r="AE502" s="569">
        <v>74000</v>
      </c>
      <c r="AF502" s="569"/>
      <c r="AG502" s="569"/>
      <c r="AH502" s="569" t="s">
        <v>6529</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8195</v>
      </c>
      <c r="M503" s="211">
        <v>44256</v>
      </c>
      <c r="N503" s="212">
        <v>50000</v>
      </c>
      <c r="O503" s="213" t="s">
        <v>836</v>
      </c>
      <c r="P503" s="214" t="s">
        <v>856</v>
      </c>
      <c r="T503" s="671">
        <v>45901</v>
      </c>
      <c r="U503" s="558" t="s">
        <v>6505</v>
      </c>
      <c r="V503" s="557" t="s">
        <v>6516</v>
      </c>
      <c r="W503" s="558" t="s">
        <v>561</v>
      </c>
      <c r="X503" s="558" t="s">
        <v>426</v>
      </c>
      <c r="Y503" s="673">
        <v>641000</v>
      </c>
      <c r="Z503" s="569"/>
      <c r="AA503" s="569">
        <v>71000</v>
      </c>
      <c r="AB503" s="569"/>
      <c r="AC503" s="569"/>
      <c r="AD503" s="569"/>
      <c r="AE503" s="569">
        <v>71000</v>
      </c>
      <c r="AF503" s="569"/>
      <c r="AG503" s="569"/>
      <c r="AH503" s="569" t="s">
        <v>6570</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4729</v>
      </c>
      <c r="M504" s="211">
        <v>44254</v>
      </c>
      <c r="N504" s="212">
        <v>205000</v>
      </c>
      <c r="O504" s="213"/>
      <c r="P504" s="580" t="s">
        <v>649</v>
      </c>
      <c r="T504" s="671">
        <v>45901</v>
      </c>
      <c r="U504" s="558" t="s">
        <v>1697</v>
      </c>
      <c r="V504" s="557" t="s">
        <v>6565</v>
      </c>
      <c r="W504" s="558" t="s">
        <v>561</v>
      </c>
      <c r="X504" s="558" t="s">
        <v>426</v>
      </c>
      <c r="Y504" s="673">
        <v>398000</v>
      </c>
      <c r="Z504" s="569"/>
      <c r="AA504" s="569">
        <v>71000</v>
      </c>
      <c r="AB504" s="569"/>
      <c r="AC504" s="569"/>
      <c r="AD504" s="569"/>
      <c r="AE504" s="569">
        <v>71000</v>
      </c>
      <c r="AF504" s="569"/>
      <c r="AG504" s="569"/>
      <c r="AH504" s="569" t="s">
        <v>6587</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5439</v>
      </c>
      <c r="H505" s="405" t="s">
        <v>7393</v>
      </c>
      <c r="M505" s="211">
        <v>44252</v>
      </c>
      <c r="N505" s="212">
        <v>50000</v>
      </c>
      <c r="O505" s="213" t="s">
        <v>836</v>
      </c>
      <c r="P505" s="574" t="s">
        <v>857</v>
      </c>
      <c r="T505" s="671">
        <v>45901</v>
      </c>
      <c r="U505" s="558" t="s">
        <v>2071</v>
      </c>
      <c r="V505" s="557" t="s">
        <v>6567</v>
      </c>
      <c r="W505" s="558" t="s">
        <v>561</v>
      </c>
      <c r="X505" s="558" t="s">
        <v>427</v>
      </c>
      <c r="Y505" s="673">
        <v>1042000</v>
      </c>
      <c r="Z505" s="569"/>
      <c r="AA505" s="569">
        <v>71000</v>
      </c>
      <c r="AB505" s="569"/>
      <c r="AC505" s="569"/>
      <c r="AD505" s="569"/>
      <c r="AE505" s="569">
        <v>71000</v>
      </c>
      <c r="AF505" s="569"/>
      <c r="AG505" s="569"/>
      <c r="AH505" s="569" t="s">
        <v>6569</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5009</v>
      </c>
      <c r="V506" s="557" t="s">
        <v>6518</v>
      </c>
      <c r="W506" s="558" t="s">
        <v>580</v>
      </c>
      <c r="X506" s="558" t="s">
        <v>214</v>
      </c>
      <c r="Y506" s="673"/>
      <c r="Z506" s="569"/>
      <c r="AA506" s="569">
        <v>0</v>
      </c>
      <c r="AB506" s="569"/>
      <c r="AC506" s="569"/>
      <c r="AD506" s="569"/>
      <c r="AE506" s="569">
        <v>0</v>
      </c>
      <c r="AF506" s="569"/>
      <c r="AG506" s="569"/>
      <c r="AH506" s="569" t="s">
        <v>6609</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8129</v>
      </c>
      <c r="M507" s="211">
        <v>44248</v>
      </c>
      <c r="N507" s="212">
        <v>140000</v>
      </c>
      <c r="O507" s="213"/>
      <c r="P507" s="580" t="s">
        <v>649</v>
      </c>
      <c r="T507" s="671">
        <v>45901</v>
      </c>
      <c r="U507" s="558" t="s">
        <v>6560</v>
      </c>
      <c r="V507" s="557" t="s">
        <v>6562</v>
      </c>
      <c r="W507" s="558" t="s">
        <v>6563</v>
      </c>
      <c r="X507" s="558" t="s">
        <v>2576</v>
      </c>
      <c r="Y507" s="673">
        <v>280000</v>
      </c>
      <c r="Z507" s="569"/>
      <c r="AA507" s="569">
        <v>70000</v>
      </c>
      <c r="AB507" s="569"/>
      <c r="AC507" s="569"/>
      <c r="AD507" s="569"/>
      <c r="AE507" s="569">
        <v>70000</v>
      </c>
      <c r="AF507" s="569"/>
      <c r="AG507" s="569"/>
      <c r="AH507" s="569" t="s">
        <v>6618</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8131</v>
      </c>
      <c r="M508" s="211">
        <v>44246</v>
      </c>
      <c r="N508" s="212">
        <v>160000</v>
      </c>
      <c r="O508" s="213" t="s">
        <v>836</v>
      </c>
      <c r="P508" s="574" t="s">
        <v>858</v>
      </c>
      <c r="T508" s="671">
        <v>45901</v>
      </c>
      <c r="U508" s="558" t="s">
        <v>6451</v>
      </c>
      <c r="V508" s="557" t="s">
        <v>6452</v>
      </c>
      <c r="W508" s="558" t="s">
        <v>561</v>
      </c>
      <c r="X508" s="558" t="s">
        <v>2576</v>
      </c>
      <c r="Y508" s="673">
        <v>425000</v>
      </c>
      <c r="Z508" s="569"/>
      <c r="AA508" s="569">
        <v>45000</v>
      </c>
      <c r="AB508" s="569"/>
      <c r="AC508" s="569"/>
      <c r="AD508" s="569"/>
      <c r="AE508" s="569">
        <v>45000</v>
      </c>
      <c r="AF508" s="569"/>
      <c r="AG508" s="569"/>
      <c r="AH508" s="569" t="s">
        <v>6617</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6548</v>
      </c>
      <c r="V509" s="557" t="s">
        <v>6605</v>
      </c>
      <c r="W509" s="558" t="s">
        <v>561</v>
      </c>
      <c r="X509" s="558" t="s">
        <v>427</v>
      </c>
      <c r="Y509" s="673">
        <v>709000</v>
      </c>
      <c r="Z509" s="569"/>
      <c r="AA509" s="569">
        <v>75000</v>
      </c>
      <c r="AB509" s="569"/>
      <c r="AC509" s="569"/>
      <c r="AD509" s="569"/>
      <c r="AE509" s="569">
        <v>75000</v>
      </c>
      <c r="AF509" s="569"/>
      <c r="AG509" s="569"/>
      <c r="AH509" s="569" t="s">
        <v>6607</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6357</v>
      </c>
      <c r="W510" s="558" t="s">
        <v>561</v>
      </c>
      <c r="X510" s="558" t="s">
        <v>214</v>
      </c>
      <c r="Y510" s="673">
        <v>593000</v>
      </c>
      <c r="Z510" s="569"/>
      <c r="AA510" s="569">
        <v>163000</v>
      </c>
      <c r="AB510" s="569"/>
      <c r="AC510" s="569"/>
      <c r="AD510" s="569"/>
      <c r="AE510" s="569">
        <v>163000</v>
      </c>
      <c r="AF510" s="569"/>
      <c r="AG510" s="569"/>
      <c r="AH510" s="569" t="s">
        <v>6606</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6178</v>
      </c>
      <c r="V511" s="557" t="s">
        <v>6179</v>
      </c>
      <c r="W511" s="558" t="s">
        <v>1442</v>
      </c>
      <c r="X511" s="558" t="s">
        <v>426</v>
      </c>
      <c r="Y511" s="673">
        <v>350000</v>
      </c>
      <c r="Z511" s="569"/>
      <c r="AA511" s="569">
        <v>73000</v>
      </c>
      <c r="AB511" s="569"/>
      <c r="AC511" s="569"/>
      <c r="AD511" s="569"/>
      <c r="AE511" s="569">
        <v>73000</v>
      </c>
      <c r="AF511" s="569"/>
      <c r="AG511" s="569"/>
      <c r="AH511" s="569" t="s">
        <v>6626</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8130</v>
      </c>
      <c r="M512" s="211">
        <v>44240</v>
      </c>
      <c r="N512" s="212">
        <v>218000</v>
      </c>
      <c r="O512" s="213"/>
      <c r="P512" s="214" t="s">
        <v>861</v>
      </c>
      <c r="T512" s="671">
        <v>45901</v>
      </c>
      <c r="U512" s="558" t="s">
        <v>4296</v>
      </c>
      <c r="V512" s="557" t="s">
        <v>5559</v>
      </c>
      <c r="W512" s="558" t="s">
        <v>580</v>
      </c>
      <c r="X512" s="558" t="s">
        <v>426</v>
      </c>
      <c r="Y512" s="673">
        <v>721000</v>
      </c>
      <c r="Z512" s="569"/>
      <c r="AA512" s="569">
        <v>70000</v>
      </c>
      <c r="AB512" s="569"/>
      <c r="AC512" s="569"/>
      <c r="AD512" s="569"/>
      <c r="AE512" s="569">
        <v>70000</v>
      </c>
      <c r="AF512" s="569"/>
      <c r="AG512" s="569"/>
      <c r="AH512" s="569" t="s">
        <v>6627</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6512</v>
      </c>
      <c r="V513" s="557" t="s">
        <v>6528</v>
      </c>
      <c r="W513" s="558" t="s">
        <v>561</v>
      </c>
      <c r="X513" s="558" t="s">
        <v>424</v>
      </c>
      <c r="Y513" s="673">
        <v>528000</v>
      </c>
      <c r="Z513" s="569"/>
      <c r="AA513" s="569">
        <v>70000</v>
      </c>
      <c r="AB513" s="569"/>
      <c r="AC513" s="569"/>
      <c r="AD513" s="569"/>
      <c r="AE513" s="569">
        <v>70000</v>
      </c>
      <c r="AF513" s="569"/>
      <c r="AG513" s="569"/>
      <c r="AH513" s="569" t="s">
        <v>6658</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5439</v>
      </c>
      <c r="H514" s="405" t="s">
        <v>5723</v>
      </c>
      <c r="M514" s="211">
        <v>44238</v>
      </c>
      <c r="N514" s="212">
        <v>100000</v>
      </c>
      <c r="O514" s="213" t="s">
        <v>836</v>
      </c>
      <c r="P514" s="214" t="s">
        <v>860</v>
      </c>
      <c r="T514" s="671">
        <v>45901</v>
      </c>
      <c r="U514" s="558" t="s">
        <v>6512</v>
      </c>
      <c r="V514" s="557" t="s">
        <v>6571</v>
      </c>
      <c r="W514" s="558" t="s">
        <v>2040</v>
      </c>
      <c r="X514" s="558" t="s">
        <v>426</v>
      </c>
      <c r="Y514" s="673">
        <v>310000</v>
      </c>
      <c r="Z514" s="569"/>
      <c r="AA514" s="569">
        <v>68000</v>
      </c>
      <c r="AB514" s="569"/>
      <c r="AC514" s="569"/>
      <c r="AD514" s="569"/>
      <c r="AE514" s="569">
        <v>68000</v>
      </c>
      <c r="AF514" s="569"/>
      <c r="AG514" s="569"/>
      <c r="AH514" s="569" t="s">
        <v>6572</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5439</v>
      </c>
      <c r="H515" s="405" t="s">
        <v>3546</v>
      </c>
      <c r="M515" s="211">
        <v>44236</v>
      </c>
      <c r="N515" s="212">
        <v>100000</v>
      </c>
      <c r="O515" s="213" t="s">
        <v>836</v>
      </c>
      <c r="P515" s="214" t="s">
        <v>860</v>
      </c>
      <c r="T515" s="671">
        <v>45901</v>
      </c>
      <c r="U515" s="558" t="s">
        <v>6512</v>
      </c>
      <c r="V515" s="557" t="s">
        <v>6564</v>
      </c>
      <c r="W515" s="558" t="s">
        <v>561</v>
      </c>
      <c r="X515" s="558" t="s">
        <v>214</v>
      </c>
      <c r="Y515" s="673">
        <v>334000</v>
      </c>
      <c r="Z515" s="569"/>
      <c r="AA515" s="569">
        <v>99000</v>
      </c>
      <c r="AB515" s="569"/>
      <c r="AC515" s="569"/>
      <c r="AD515" s="569"/>
      <c r="AE515" s="569">
        <v>99000</v>
      </c>
      <c r="AF515" s="569"/>
      <c r="AG515" s="569"/>
      <c r="AH515" s="569" t="s">
        <v>6659</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8113</v>
      </c>
      <c r="M516" s="211">
        <v>44232</v>
      </c>
      <c r="N516" s="212">
        <v>166000</v>
      </c>
      <c r="O516" s="213"/>
      <c r="P516" s="214" t="s">
        <v>863</v>
      </c>
      <c r="T516" s="671">
        <v>45901</v>
      </c>
      <c r="U516" s="558" t="s">
        <v>6512</v>
      </c>
      <c r="V516" s="557" t="s">
        <v>3630</v>
      </c>
      <c r="W516" s="558" t="s">
        <v>561</v>
      </c>
      <c r="X516" s="558" t="s">
        <v>426</v>
      </c>
      <c r="Y516" s="673">
        <v>330000</v>
      </c>
      <c r="Z516" s="569"/>
      <c r="AA516" s="569">
        <v>88000</v>
      </c>
      <c r="AB516" s="569"/>
      <c r="AC516" s="569"/>
      <c r="AD516" s="569"/>
      <c r="AE516" s="569">
        <v>88000</v>
      </c>
      <c r="AF516" s="569"/>
      <c r="AG516" s="569"/>
      <c r="AH516" s="569" t="s">
        <v>6572</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5853</v>
      </c>
      <c r="V517" s="557">
        <v>1098616548</v>
      </c>
      <c r="W517" s="558" t="s">
        <v>5549</v>
      </c>
      <c r="X517" s="558" t="s">
        <v>2392</v>
      </c>
      <c r="Y517" s="673">
        <v>151000</v>
      </c>
      <c r="Z517" s="569"/>
      <c r="AA517" s="569">
        <v>70000</v>
      </c>
      <c r="AB517" s="569"/>
      <c r="AC517" s="569"/>
      <c r="AD517" s="569"/>
      <c r="AE517" s="569">
        <v>70000</v>
      </c>
      <c r="AF517" s="569"/>
      <c r="AG517" s="569"/>
      <c r="AH517" s="569" t="s">
        <v>6652</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8112</v>
      </c>
      <c r="M518" s="211">
        <v>44230</v>
      </c>
      <c r="N518" s="212">
        <v>45000</v>
      </c>
      <c r="O518" s="213"/>
      <c r="P518" s="214" t="s">
        <v>865</v>
      </c>
      <c r="T518" s="671">
        <v>45901</v>
      </c>
      <c r="U518" s="558" t="s">
        <v>2369</v>
      </c>
      <c r="V518" s="557" t="s">
        <v>6532</v>
      </c>
      <c r="W518" s="558" t="s">
        <v>6533</v>
      </c>
      <c r="X518" s="558" t="s">
        <v>6534</v>
      </c>
      <c r="Y518" s="673">
        <v>619000</v>
      </c>
      <c r="Z518" s="569"/>
      <c r="AA518" s="569">
        <v>52000</v>
      </c>
      <c r="AB518" s="569"/>
      <c r="AC518" s="569"/>
      <c r="AD518" s="569"/>
      <c r="AE518" s="569">
        <v>52000</v>
      </c>
      <c r="AF518" s="569"/>
      <c r="AG518" s="569"/>
      <c r="AH518" s="569" t="s">
        <v>6693</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8103</v>
      </c>
      <c r="M519" s="211">
        <v>44226</v>
      </c>
      <c r="N519" s="212">
        <v>140000</v>
      </c>
      <c r="O519" s="213" t="s">
        <v>866</v>
      </c>
      <c r="P519" s="214" t="s">
        <v>867</v>
      </c>
      <c r="T519" s="671">
        <v>45901</v>
      </c>
      <c r="U519" s="672" t="s">
        <v>6000</v>
      </c>
      <c r="V519" s="557" t="s">
        <v>6338</v>
      </c>
      <c r="W519" s="558" t="s">
        <v>561</v>
      </c>
      <c r="X519" s="558" t="s">
        <v>426</v>
      </c>
      <c r="Y519" s="673"/>
      <c r="Z519" s="569"/>
      <c r="AA519" s="569">
        <v>0</v>
      </c>
      <c r="AB519" s="569"/>
      <c r="AC519" s="569"/>
      <c r="AD519" s="569"/>
      <c r="AE519" s="569">
        <v>0</v>
      </c>
      <c r="AF519" s="569"/>
      <c r="AG519" s="569"/>
      <c r="AH519" s="569" t="s">
        <v>6672</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5439</v>
      </c>
      <c r="H520" s="405" t="s">
        <v>5593</v>
      </c>
      <c r="M520" s="211">
        <v>44224</v>
      </c>
      <c r="N520" s="212">
        <v>50000</v>
      </c>
      <c r="O520" s="213" t="s">
        <v>836</v>
      </c>
      <c r="P520" s="214" t="s">
        <v>868</v>
      </c>
      <c r="T520" s="671">
        <v>45901</v>
      </c>
      <c r="U520" s="672" t="s">
        <v>6000</v>
      </c>
      <c r="V520" s="557" t="s">
        <v>6142</v>
      </c>
      <c r="W520" s="558" t="s">
        <v>561</v>
      </c>
      <c r="X520" s="558" t="s">
        <v>426</v>
      </c>
      <c r="Y520" s="673" t="s">
        <v>6671</v>
      </c>
      <c r="Z520" s="569"/>
      <c r="AA520" s="569">
        <v>3000</v>
      </c>
      <c r="AB520" s="569"/>
      <c r="AC520" s="569"/>
      <c r="AD520" s="569"/>
      <c r="AE520" s="569">
        <v>3000</v>
      </c>
      <c r="AF520" s="569"/>
      <c r="AG520" s="569"/>
      <c r="AH520" s="569" t="s">
        <v>6716</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6642</v>
      </c>
      <c r="V521" s="557" t="s">
        <v>6552</v>
      </c>
      <c r="W521" s="558" t="s">
        <v>6578</v>
      </c>
      <c r="X521" s="558" t="s">
        <v>426</v>
      </c>
      <c r="Y521" s="673">
        <v>887000</v>
      </c>
      <c r="Z521" s="569"/>
      <c r="AA521" s="569">
        <v>70000</v>
      </c>
      <c r="AB521" s="569"/>
      <c r="AC521" s="569"/>
      <c r="AD521" s="569"/>
      <c r="AE521" s="569">
        <v>70000</v>
      </c>
      <c r="AF521" s="569"/>
      <c r="AG521" s="569"/>
      <c r="AH521" s="569" t="s">
        <v>6697</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8104</v>
      </c>
      <c r="M522" s="211">
        <v>44219</v>
      </c>
      <c r="N522" s="212">
        <v>200000</v>
      </c>
      <c r="O522" s="213" t="s">
        <v>866</v>
      </c>
      <c r="P522" s="214" t="s">
        <v>870</v>
      </c>
      <c r="T522" s="671">
        <v>45901</v>
      </c>
      <c r="U522" s="558" t="s">
        <v>2369</v>
      </c>
      <c r="V522" s="557" t="s">
        <v>6532</v>
      </c>
      <c r="W522" s="558" t="s">
        <v>6533</v>
      </c>
      <c r="X522" s="558" t="s">
        <v>6534</v>
      </c>
      <c r="Y522" s="673"/>
      <c r="Z522" s="569"/>
      <c r="AA522" s="569">
        <v>0</v>
      </c>
      <c r="AB522" s="569"/>
      <c r="AC522" s="569"/>
      <c r="AD522" s="569"/>
      <c r="AE522" s="569">
        <v>0</v>
      </c>
      <c r="AF522" s="569"/>
      <c r="AG522" s="569"/>
      <c r="AH522" s="569" t="s">
        <v>6715</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6642</v>
      </c>
      <c r="V523" s="557" t="s">
        <v>6552</v>
      </c>
      <c r="W523" s="558" t="s">
        <v>6578</v>
      </c>
      <c r="X523" s="558" t="s">
        <v>426</v>
      </c>
      <c r="Y523" s="673"/>
      <c r="Z523" s="569"/>
      <c r="AA523" s="569">
        <v>0</v>
      </c>
      <c r="AB523" s="569"/>
      <c r="AC523" s="569"/>
      <c r="AD523" s="569"/>
      <c r="AE523" s="569">
        <v>0</v>
      </c>
      <c r="AF523" s="569"/>
      <c r="AG523" s="569"/>
      <c r="AH523" s="569" t="s">
        <v>6717</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5439</v>
      </c>
      <c r="H524" s="405" t="s">
        <v>5593</v>
      </c>
      <c r="M524" s="211">
        <v>44189</v>
      </c>
      <c r="N524" s="212"/>
      <c r="O524" s="213" t="s">
        <v>866</v>
      </c>
      <c r="P524" s="214" t="s">
        <v>871</v>
      </c>
      <c r="T524" s="671">
        <v>45901</v>
      </c>
      <c r="U524" s="672" t="s">
        <v>6511</v>
      </c>
      <c r="V524" s="557" t="s">
        <v>6641</v>
      </c>
      <c r="W524" s="558" t="s">
        <v>561</v>
      </c>
      <c r="X524" s="558" t="s">
        <v>214</v>
      </c>
      <c r="Y524" s="673">
        <v>450000</v>
      </c>
      <c r="Z524" s="569"/>
      <c r="AA524" s="569">
        <v>127000</v>
      </c>
      <c r="AB524" s="569"/>
      <c r="AC524" s="569"/>
      <c r="AD524" s="569"/>
      <c r="AE524" s="569">
        <v>127000</v>
      </c>
      <c r="AF524" s="569"/>
      <c r="AG524" s="569"/>
      <c r="AH524" s="569" t="s">
        <v>6696</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6690</v>
      </c>
      <c r="W525" s="558" t="s">
        <v>561</v>
      </c>
      <c r="X525" s="558" t="s">
        <v>427</v>
      </c>
      <c r="Y525" s="673">
        <v>403000</v>
      </c>
      <c r="Z525" s="569"/>
      <c r="AA525" s="569">
        <v>66000</v>
      </c>
      <c r="AB525" s="569"/>
      <c r="AC525" s="569"/>
      <c r="AD525" s="569"/>
      <c r="AE525" s="569">
        <v>66000</v>
      </c>
      <c r="AF525" s="569"/>
      <c r="AG525" s="569"/>
      <c r="AH525" s="569" t="s">
        <v>6720</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6642</v>
      </c>
      <c r="V526" s="557" t="s">
        <v>6713</v>
      </c>
      <c r="W526" s="558" t="s">
        <v>561</v>
      </c>
      <c r="X526" s="558" t="s">
        <v>426</v>
      </c>
      <c r="Y526" s="673">
        <v>433000</v>
      </c>
      <c r="Z526" s="569"/>
      <c r="AA526" s="569">
        <v>73000</v>
      </c>
      <c r="AB526" s="569"/>
      <c r="AC526" s="569"/>
      <c r="AD526" s="569"/>
      <c r="AE526" s="569">
        <v>73000</v>
      </c>
      <c r="AF526" s="569"/>
      <c r="AG526" s="569"/>
      <c r="AH526" s="569" t="s">
        <v>6721</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8080</v>
      </c>
      <c r="M527" s="211">
        <v>44189</v>
      </c>
      <c r="N527" s="212"/>
      <c r="O527" s="213" t="s">
        <v>836</v>
      </c>
      <c r="P527" s="214" t="s">
        <v>874</v>
      </c>
      <c r="T527" s="671">
        <v>45901</v>
      </c>
      <c r="U527" s="672" t="s">
        <v>6649</v>
      </c>
      <c r="V527" s="557" t="s">
        <v>6651</v>
      </c>
      <c r="W527" s="558" t="s">
        <v>561</v>
      </c>
      <c r="X527" s="558" t="s">
        <v>426</v>
      </c>
      <c r="Y527" s="673">
        <v>425000</v>
      </c>
      <c r="Z527" s="569"/>
      <c r="AA527" s="569">
        <v>67000</v>
      </c>
      <c r="AB527" s="569"/>
      <c r="AC527" s="569"/>
      <c r="AD527" s="569"/>
      <c r="AE527" s="569">
        <v>67000</v>
      </c>
      <c r="AF527" s="569"/>
      <c r="AG527" s="569"/>
      <c r="AH527" s="569" t="s">
        <v>6650</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6649</v>
      </c>
      <c r="V528" s="557" t="s">
        <v>6628</v>
      </c>
      <c r="W528" s="558" t="s">
        <v>561</v>
      </c>
      <c r="X528" s="558" t="s">
        <v>214</v>
      </c>
      <c r="Y528" s="673">
        <v>298000</v>
      </c>
      <c r="Z528" s="569"/>
      <c r="AA528" s="569">
        <v>90000</v>
      </c>
      <c r="AB528" s="569"/>
      <c r="AC528" s="569"/>
      <c r="AD528" s="569"/>
      <c r="AE528" s="569">
        <v>90000</v>
      </c>
      <c r="AF528" s="569"/>
      <c r="AG528" s="569"/>
      <c r="AH528" s="569" t="s">
        <v>6694</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8234</v>
      </c>
      <c r="M529" s="211">
        <v>44188</v>
      </c>
      <c r="N529" s="212"/>
      <c r="O529" s="213" t="s">
        <v>866</v>
      </c>
      <c r="P529" s="214" t="s">
        <v>876</v>
      </c>
      <c r="T529" s="671">
        <v>45901</v>
      </c>
      <c r="U529" s="672" t="s">
        <v>6649</v>
      </c>
      <c r="V529" s="557" t="s">
        <v>6673</v>
      </c>
      <c r="W529" s="558" t="s">
        <v>561</v>
      </c>
      <c r="X529" s="558" t="s">
        <v>426</v>
      </c>
      <c r="Y529" s="673">
        <v>360000</v>
      </c>
      <c r="Z529" s="569"/>
      <c r="AA529" s="569">
        <v>66000</v>
      </c>
      <c r="AB529" s="569"/>
      <c r="AC529" s="569"/>
      <c r="AD529" s="569"/>
      <c r="AE529" s="569">
        <v>66000</v>
      </c>
      <c r="AF529" s="569"/>
      <c r="AG529" s="569"/>
      <c r="AH529" s="569" t="s">
        <v>6722</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6264</v>
      </c>
      <c r="W530" s="558" t="s">
        <v>561</v>
      </c>
      <c r="X530" s="558" t="s">
        <v>427</v>
      </c>
      <c r="Y530" s="673">
        <v>516000</v>
      </c>
      <c r="Z530" s="569"/>
      <c r="AA530" s="569">
        <v>45000</v>
      </c>
      <c r="AB530" s="569"/>
      <c r="AC530" s="569"/>
      <c r="AD530" s="569"/>
      <c r="AE530" s="569">
        <v>45000</v>
      </c>
      <c r="AF530" s="569"/>
      <c r="AG530" s="569"/>
      <c r="AH530" s="569" t="s">
        <v>6466</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4653</v>
      </c>
      <c r="M531" s="211">
        <v>44184</v>
      </c>
      <c r="N531" s="212"/>
      <c r="O531" s="213" t="s">
        <v>866</v>
      </c>
      <c r="P531" s="214" t="s">
        <v>878</v>
      </c>
      <c r="T531" s="713">
        <v>45870</v>
      </c>
      <c r="U531" s="557" t="s">
        <v>556</v>
      </c>
      <c r="V531" s="557" t="s">
        <v>6405</v>
      </c>
      <c r="W531" s="558" t="s">
        <v>4872</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8079</v>
      </c>
      <c r="M532" s="211">
        <v>44181</v>
      </c>
      <c r="N532" s="212"/>
      <c r="O532" s="213" t="s">
        <v>866</v>
      </c>
      <c r="P532" s="214" t="s">
        <v>879</v>
      </c>
      <c r="T532" s="713">
        <v>45870</v>
      </c>
      <c r="U532" s="557" t="s">
        <v>556</v>
      </c>
      <c r="V532" s="557" t="s">
        <v>6389</v>
      </c>
      <c r="W532" s="558" t="s">
        <v>561</v>
      </c>
      <c r="X532" s="558" t="s">
        <v>238</v>
      </c>
      <c r="Y532" s="673">
        <v>775000</v>
      </c>
      <c r="Z532" s="569"/>
      <c r="AA532" s="569">
        <v>45000</v>
      </c>
      <c r="AB532" s="569"/>
      <c r="AC532" s="569"/>
      <c r="AD532" s="569"/>
      <c r="AE532" s="569">
        <v>45000</v>
      </c>
      <c r="AF532" s="569"/>
      <c r="AG532" s="569"/>
      <c r="AH532" s="569" t="s">
        <v>6467</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6095</v>
      </c>
      <c r="W533" s="558" t="s">
        <v>3611</v>
      </c>
      <c r="X533" s="558" t="s">
        <v>427</v>
      </c>
      <c r="Y533" s="673">
        <v>554000</v>
      </c>
      <c r="Z533" s="569"/>
      <c r="AA533" s="569">
        <v>45000</v>
      </c>
      <c r="AB533" s="569"/>
      <c r="AC533" s="569"/>
      <c r="AD533" s="569"/>
      <c r="AE533" s="569">
        <v>45000</v>
      </c>
      <c r="AF533" s="569"/>
      <c r="AG533" s="569"/>
      <c r="AH533" s="569" t="s">
        <v>6469</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5439</v>
      </c>
      <c r="H534" s="405" t="s">
        <v>5516</v>
      </c>
      <c r="M534" s="211">
        <v>44177</v>
      </c>
      <c r="N534" s="212"/>
      <c r="O534" s="213" t="s">
        <v>866</v>
      </c>
      <c r="P534" s="214" t="s">
        <v>881</v>
      </c>
      <c r="T534" s="713">
        <v>45870</v>
      </c>
      <c r="U534" s="557" t="s">
        <v>556</v>
      </c>
      <c r="V534" s="557" t="s">
        <v>6221</v>
      </c>
      <c r="W534" s="558" t="s">
        <v>6222</v>
      </c>
      <c r="X534" s="558" t="s">
        <v>214</v>
      </c>
      <c r="Y534" s="673">
        <v>530000</v>
      </c>
      <c r="Z534" s="569"/>
      <c r="AA534" s="569">
        <v>115000</v>
      </c>
      <c r="AB534" s="569"/>
      <c r="AC534" s="569"/>
      <c r="AD534" s="569"/>
      <c r="AE534" s="569">
        <v>115000</v>
      </c>
      <c r="AF534" s="569"/>
      <c r="AG534" s="569"/>
      <c r="AH534" s="569" t="s">
        <v>6223</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6175</v>
      </c>
      <c r="W535" s="558" t="s">
        <v>3611</v>
      </c>
      <c r="X535" s="558" t="s">
        <v>427</v>
      </c>
      <c r="Y535" s="673">
        <v>1215000</v>
      </c>
      <c r="Z535" s="569"/>
      <c r="AA535" s="569">
        <v>45000</v>
      </c>
      <c r="AB535" s="569"/>
      <c r="AC535" s="569"/>
      <c r="AD535" s="569"/>
      <c r="AE535" s="569">
        <v>45000</v>
      </c>
      <c r="AF535" s="569"/>
      <c r="AG535" s="569"/>
      <c r="AH535" s="569" t="s">
        <v>6468</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8070</v>
      </c>
      <c r="M536" s="577"/>
      <c r="N536" s="578"/>
      <c r="O536" s="579"/>
      <c r="P536" s="581"/>
      <c r="T536" s="713">
        <v>45870</v>
      </c>
      <c r="U536" s="557" t="s">
        <v>6132</v>
      </c>
      <c r="V536" s="557" t="s">
        <v>6111</v>
      </c>
      <c r="W536" s="558" t="s">
        <v>5043</v>
      </c>
      <c r="X536" s="558" t="s">
        <v>427</v>
      </c>
      <c r="Y536" s="673">
        <v>620000</v>
      </c>
      <c r="Z536" s="569"/>
      <c r="AA536" s="569">
        <v>100000</v>
      </c>
      <c r="AB536" s="569"/>
      <c r="AC536" s="569"/>
      <c r="AD536" s="569"/>
      <c r="AE536" s="569">
        <v>100000</v>
      </c>
      <c r="AF536" s="569"/>
      <c r="AG536" s="569"/>
      <c r="AH536" s="569" t="s">
        <v>6203</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5439</v>
      </c>
      <c r="H537" s="405" t="s">
        <v>8074</v>
      </c>
      <c r="T537" s="713">
        <v>45870</v>
      </c>
      <c r="U537" s="557" t="s">
        <v>1679</v>
      </c>
      <c r="V537" s="557" t="s">
        <v>6092</v>
      </c>
      <c r="W537" s="558" t="s">
        <v>561</v>
      </c>
      <c r="X537" s="558" t="s">
        <v>426</v>
      </c>
      <c r="Y537" s="673" t="s">
        <v>6091</v>
      </c>
      <c r="Z537" s="569"/>
      <c r="AA537" s="569">
        <v>71000</v>
      </c>
      <c r="AB537" s="569"/>
      <c r="AC537" s="569"/>
      <c r="AD537" s="569"/>
      <c r="AE537" s="569">
        <v>71000</v>
      </c>
      <c r="AF537" s="569"/>
      <c r="AG537" s="569"/>
      <c r="AH537" s="569" t="s">
        <v>6164</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6257</v>
      </c>
      <c r="W538" s="558" t="s">
        <v>6258</v>
      </c>
      <c r="X538" s="558" t="s">
        <v>214</v>
      </c>
      <c r="Y538" s="673">
        <v>44500</v>
      </c>
      <c r="Z538" s="569"/>
      <c r="AA538" s="569">
        <v>70000</v>
      </c>
      <c r="AB538" s="569"/>
      <c r="AC538" s="569"/>
      <c r="AD538" s="569"/>
      <c r="AE538" s="569">
        <v>70000</v>
      </c>
      <c r="AF538" s="569"/>
      <c r="AG538" s="569"/>
      <c r="AH538" s="569" t="s">
        <v>6285</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8071</v>
      </c>
      <c r="T539" s="713">
        <v>45870</v>
      </c>
      <c r="U539" s="557" t="s">
        <v>6082</v>
      </c>
      <c r="V539" s="557">
        <v>34595076</v>
      </c>
      <c r="W539" s="558" t="s">
        <v>6084</v>
      </c>
      <c r="X539" s="558"/>
      <c r="Y539" s="673">
        <v>40000</v>
      </c>
      <c r="Z539" s="569"/>
      <c r="AA539" s="569">
        <v>25000</v>
      </c>
      <c r="AB539" s="569"/>
      <c r="AC539" s="569"/>
      <c r="AD539" s="569"/>
      <c r="AE539" s="569">
        <v>25000</v>
      </c>
      <c r="AF539" s="569"/>
      <c r="AG539" s="569"/>
      <c r="AH539" s="569" t="s">
        <v>6150</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6082</v>
      </c>
      <c r="V540" s="557">
        <v>34594076</v>
      </c>
      <c r="W540" s="558" t="s">
        <v>6084</v>
      </c>
      <c r="X540" s="558" t="s">
        <v>6083</v>
      </c>
      <c r="Y540" s="673">
        <v>40000</v>
      </c>
      <c r="Z540" s="569"/>
      <c r="AA540" s="569">
        <v>5000</v>
      </c>
      <c r="AB540" s="569"/>
      <c r="AC540" s="569"/>
      <c r="AD540" s="569"/>
      <c r="AE540" s="569">
        <v>5000</v>
      </c>
      <c r="AF540" s="569"/>
      <c r="AG540" s="569"/>
      <c r="AH540" s="569" t="s">
        <v>6237</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5982</v>
      </c>
      <c r="W541" s="558" t="s">
        <v>5043</v>
      </c>
      <c r="X541" s="558" t="s">
        <v>426</v>
      </c>
      <c r="Y541" s="673">
        <v>256000</v>
      </c>
      <c r="Z541" s="569"/>
      <c r="AA541" s="569">
        <v>71000</v>
      </c>
      <c r="AB541" s="569"/>
      <c r="AC541" s="569"/>
      <c r="AD541" s="569"/>
      <c r="AE541" s="569">
        <v>71000</v>
      </c>
      <c r="AF541" s="569"/>
      <c r="AG541" s="569"/>
      <c r="AH541" s="569" t="s">
        <v>6240</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4960</v>
      </c>
      <c r="V542" s="557" t="s">
        <v>6119</v>
      </c>
      <c r="W542" s="558" t="s">
        <v>5043</v>
      </c>
      <c r="X542" s="558" t="s">
        <v>426</v>
      </c>
      <c r="Y542" s="673">
        <v>305000</v>
      </c>
      <c r="Z542" s="569"/>
      <c r="AA542" s="569">
        <v>106000</v>
      </c>
      <c r="AB542" s="569"/>
      <c r="AC542" s="569"/>
      <c r="AD542" s="569"/>
      <c r="AE542" s="569">
        <v>106000</v>
      </c>
      <c r="AF542" s="569"/>
      <c r="AG542" s="569"/>
      <c r="AH542" s="569" t="s">
        <v>6241</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4296</v>
      </c>
      <c r="V543" s="557" t="s">
        <v>6135</v>
      </c>
      <c r="W543" s="558" t="s">
        <v>561</v>
      </c>
      <c r="X543" s="558" t="s">
        <v>426</v>
      </c>
      <c r="Y543" s="673">
        <v>377000</v>
      </c>
      <c r="Z543" s="569"/>
      <c r="AA543" s="569">
        <v>68000</v>
      </c>
      <c r="AB543" s="569"/>
      <c r="AC543" s="569"/>
      <c r="AD543" s="569"/>
      <c r="AE543" s="569">
        <v>68000</v>
      </c>
      <c r="AF543" s="569"/>
      <c r="AG543" s="569"/>
      <c r="AH543" s="569" t="s">
        <v>6244</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6219</v>
      </c>
      <c r="W544" s="558" t="s">
        <v>561</v>
      </c>
      <c r="X544" s="558" t="s">
        <v>426</v>
      </c>
      <c r="Y544" s="673">
        <v>407000</v>
      </c>
      <c r="Z544" s="569"/>
      <c r="AA544" s="569">
        <v>70000</v>
      </c>
      <c r="AB544" s="569"/>
      <c r="AC544" s="569"/>
      <c r="AD544" s="569"/>
      <c r="AE544" s="569">
        <v>70000</v>
      </c>
      <c r="AF544" s="569"/>
      <c r="AG544" s="569"/>
      <c r="AH544" s="569" t="s">
        <v>6246</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6000</v>
      </c>
      <c r="V545" s="557" t="s">
        <v>6220</v>
      </c>
      <c r="W545" s="558" t="s">
        <v>5043</v>
      </c>
      <c r="X545" s="558" t="s">
        <v>426</v>
      </c>
      <c r="Y545" s="673">
        <v>323000</v>
      </c>
      <c r="Z545" s="569"/>
      <c r="AA545" s="569">
        <v>70000</v>
      </c>
      <c r="AB545" s="569"/>
      <c r="AC545" s="569"/>
      <c r="AD545" s="569"/>
      <c r="AE545" s="569">
        <v>70000</v>
      </c>
      <c r="AF545" s="569"/>
      <c r="AG545" s="569"/>
      <c r="AH545" s="569" t="s">
        <v>6242</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6178</v>
      </c>
      <c r="V546" s="557" t="s">
        <v>6224</v>
      </c>
      <c r="W546" s="558" t="s">
        <v>1442</v>
      </c>
      <c r="X546" s="558" t="s">
        <v>238</v>
      </c>
      <c r="Y546" s="673">
        <v>355000</v>
      </c>
      <c r="Z546" s="569"/>
      <c r="AA546" s="569">
        <v>70000</v>
      </c>
      <c r="AB546" s="569"/>
      <c r="AC546" s="569"/>
      <c r="AD546" s="569"/>
      <c r="AE546" s="569">
        <v>70000</v>
      </c>
      <c r="AF546" s="569"/>
      <c r="AG546" s="569"/>
      <c r="AH546" s="569" t="s">
        <v>6225</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5045</v>
      </c>
      <c r="T547" s="713">
        <v>45870</v>
      </c>
      <c r="U547" s="557" t="s">
        <v>6000</v>
      </c>
      <c r="V547" s="557" t="s">
        <v>6226</v>
      </c>
      <c r="W547" s="558" t="s">
        <v>561</v>
      </c>
      <c r="X547" s="558" t="s">
        <v>427</v>
      </c>
      <c r="Y547" s="673">
        <v>300000</v>
      </c>
      <c r="Z547" s="569"/>
      <c r="AA547" s="569">
        <v>78000</v>
      </c>
      <c r="AB547" s="569"/>
      <c r="AC547" s="569"/>
      <c r="AD547" s="569"/>
      <c r="AE547" s="569">
        <v>78000</v>
      </c>
      <c r="AF547" s="569"/>
      <c r="AG547" s="569"/>
      <c r="AH547" s="569" t="s">
        <v>6248</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6178</v>
      </c>
      <c r="V548" s="557" t="s">
        <v>6194</v>
      </c>
      <c r="W548" s="558" t="s">
        <v>5105</v>
      </c>
      <c r="X548" s="558" t="s">
        <v>427</v>
      </c>
      <c r="Y548" s="673">
        <v>460000</v>
      </c>
      <c r="Z548" s="569"/>
      <c r="AA548" s="569">
        <v>55000</v>
      </c>
      <c r="AB548" s="569"/>
      <c r="AC548" s="569"/>
      <c r="AD548" s="569"/>
      <c r="AE548" s="569">
        <v>55000</v>
      </c>
      <c r="AF548" s="569"/>
      <c r="AG548" s="569"/>
      <c r="AH548" s="569" t="s">
        <v>6249</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4521</v>
      </c>
      <c r="V549" s="557" t="s">
        <v>3608</v>
      </c>
      <c r="W549" s="558" t="s">
        <v>561</v>
      </c>
      <c r="X549" s="558" t="s">
        <v>427</v>
      </c>
      <c r="Y549" s="673">
        <v>304000</v>
      </c>
      <c r="Z549" s="569"/>
      <c r="AA549" s="569">
        <v>51000</v>
      </c>
      <c r="AB549" s="569"/>
      <c r="AC549" s="569"/>
      <c r="AD549" s="569"/>
      <c r="AE549" s="569">
        <v>51000</v>
      </c>
      <c r="AF549" s="569"/>
      <c r="AG549" s="569"/>
      <c r="AH549" s="569" t="s">
        <v>6238</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8050</v>
      </c>
      <c r="T550" s="713">
        <v>45870</v>
      </c>
      <c r="U550" s="557" t="s">
        <v>6137</v>
      </c>
      <c r="V550" s="557">
        <v>79217001</v>
      </c>
      <c r="W550" s="558" t="s">
        <v>6138</v>
      </c>
      <c r="X550" s="558" t="s">
        <v>214</v>
      </c>
      <c r="Y550" s="673">
        <v>332000</v>
      </c>
      <c r="Z550" s="569"/>
      <c r="AA550" s="569">
        <v>60000</v>
      </c>
      <c r="AB550" s="569"/>
      <c r="AC550" s="569"/>
      <c r="AD550" s="569"/>
      <c r="AE550" s="569">
        <v>60000</v>
      </c>
      <c r="AF550" s="569"/>
      <c r="AG550" s="569"/>
      <c r="AH550" s="569" t="s">
        <v>5197</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5439</v>
      </c>
      <c r="H551" s="405" t="s">
        <v>5564</v>
      </c>
      <c r="T551" s="713">
        <v>45870</v>
      </c>
      <c r="U551" s="557" t="s">
        <v>6176</v>
      </c>
      <c r="V551" s="557" t="s">
        <v>6177</v>
      </c>
      <c r="W551" s="558" t="s">
        <v>561</v>
      </c>
      <c r="X551" s="558" t="s">
        <v>426</v>
      </c>
      <c r="Y551" s="673">
        <v>1111000</v>
      </c>
      <c r="Z551" s="569"/>
      <c r="AA551" s="569">
        <v>70000</v>
      </c>
      <c r="AB551" s="569"/>
      <c r="AC551" s="569"/>
      <c r="AD551" s="569"/>
      <c r="AE551" s="569">
        <v>70000</v>
      </c>
      <c r="AF551" s="569"/>
      <c r="AG551" s="569"/>
      <c r="AH551" s="569" t="s">
        <v>6273</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6261</v>
      </c>
      <c r="V552" s="557">
        <v>71263203</v>
      </c>
      <c r="W552" s="558" t="s">
        <v>6262</v>
      </c>
      <c r="X552" s="558" t="s">
        <v>424</v>
      </c>
      <c r="Y552" s="673">
        <v>330000</v>
      </c>
      <c r="Z552" s="569"/>
      <c r="AA552" s="569">
        <v>58000</v>
      </c>
      <c r="AB552" s="569"/>
      <c r="AC552" s="569"/>
      <c r="AD552" s="569"/>
      <c r="AE552" s="569">
        <v>58000</v>
      </c>
      <c r="AF552" s="569"/>
      <c r="AG552" s="569"/>
      <c r="AH552" s="569" t="s">
        <v>6280</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8037</v>
      </c>
      <c r="T553" s="713">
        <v>45870</v>
      </c>
      <c r="U553" s="557" t="s">
        <v>578</v>
      </c>
      <c r="V553" s="557" t="s">
        <v>5206</v>
      </c>
      <c r="W553" s="558" t="s">
        <v>562</v>
      </c>
      <c r="X553" s="558" t="s">
        <v>427</v>
      </c>
      <c r="Y553" s="673">
        <v>329000</v>
      </c>
      <c r="Z553" s="569"/>
      <c r="AA553" s="569">
        <v>70000</v>
      </c>
      <c r="AB553" s="569"/>
      <c r="AC553" s="569"/>
      <c r="AD553" s="569"/>
      <c r="AE553" s="569">
        <v>70000</v>
      </c>
      <c r="AF553" s="569"/>
      <c r="AG553" s="569"/>
      <c r="AH553" s="569" t="s">
        <v>6205</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6217</v>
      </c>
      <c r="W554" s="558" t="s">
        <v>562</v>
      </c>
      <c r="X554" s="558" t="s">
        <v>426</v>
      </c>
      <c r="Y554" s="673">
        <v>404000</v>
      </c>
      <c r="Z554" s="569"/>
      <c r="AA554" s="569">
        <v>70000</v>
      </c>
      <c r="AB554" s="569"/>
      <c r="AC554" s="569"/>
      <c r="AD554" s="569"/>
      <c r="AE554" s="569">
        <v>70000</v>
      </c>
      <c r="AF554" s="569"/>
      <c r="AG554" s="569"/>
      <c r="AH554" s="569" t="s">
        <v>6243</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8038</v>
      </c>
      <c r="T555" s="713">
        <v>45870</v>
      </c>
      <c r="U555" s="557" t="s">
        <v>578</v>
      </c>
      <c r="V555" s="557" t="s">
        <v>6006</v>
      </c>
      <c r="W555" s="558" t="s">
        <v>562</v>
      </c>
      <c r="X555" s="558" t="s">
        <v>577</v>
      </c>
      <c r="Y555" s="673">
        <v>317000</v>
      </c>
      <c r="Z555" s="569"/>
      <c r="AA555" s="569">
        <v>70000</v>
      </c>
      <c r="AB555" s="569"/>
      <c r="AC555" s="569"/>
      <c r="AD555" s="569"/>
      <c r="AE555" s="569">
        <v>70000</v>
      </c>
      <c r="AF555" s="569"/>
      <c r="AG555" s="569"/>
      <c r="AH555" s="569" t="s">
        <v>6144</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6259</v>
      </c>
      <c r="W556" s="558" t="s">
        <v>562</v>
      </c>
      <c r="X556" s="558" t="s">
        <v>1818</v>
      </c>
      <c r="Y556" s="673">
        <v>352000</v>
      </c>
      <c r="Z556" s="569"/>
      <c r="AA556" s="569">
        <v>90000</v>
      </c>
      <c r="AB556" s="569"/>
      <c r="AC556" s="569"/>
      <c r="AD556" s="569"/>
      <c r="AE556" s="569">
        <v>90000</v>
      </c>
      <c r="AF556" s="569"/>
      <c r="AG556" s="569"/>
      <c r="AH556" s="569" t="s">
        <v>6282</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6259</v>
      </c>
      <c r="W557" s="558" t="s">
        <v>562</v>
      </c>
      <c r="X557" s="558" t="s">
        <v>1818</v>
      </c>
      <c r="Y557" s="673">
        <v>352000</v>
      </c>
      <c r="Z557" s="569"/>
      <c r="AA557" s="569">
        <v>90000</v>
      </c>
      <c r="AB557" s="569"/>
      <c r="AC557" s="569"/>
      <c r="AD557" s="569"/>
      <c r="AE557" s="569">
        <v>90000</v>
      </c>
      <c r="AF557" s="569"/>
      <c r="AG557" s="569"/>
      <c r="AH557" s="569" t="s">
        <v>6282</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6286</v>
      </c>
      <c r="W558" s="558" t="s">
        <v>580</v>
      </c>
      <c r="X558" s="558" t="s">
        <v>427</v>
      </c>
      <c r="Y558" s="673">
        <v>580000</v>
      </c>
      <c r="Z558" s="569"/>
      <c r="AA558" s="569">
        <v>72000</v>
      </c>
      <c r="AB558" s="569"/>
      <c r="AC558" s="569"/>
      <c r="AD558" s="569"/>
      <c r="AE558" s="569">
        <v>72000</v>
      </c>
      <c r="AF558" s="569"/>
      <c r="AG558" s="569"/>
      <c r="AH558" s="569" t="s">
        <v>6287</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8034</v>
      </c>
      <c r="T559" s="713">
        <v>45870</v>
      </c>
      <c r="U559" s="557" t="s">
        <v>6283</v>
      </c>
      <c r="V559" s="557" t="s">
        <v>6228</v>
      </c>
      <c r="W559" s="558" t="s">
        <v>5043</v>
      </c>
      <c r="X559" s="558" t="s">
        <v>427</v>
      </c>
      <c r="Y559" s="673">
        <v>400000</v>
      </c>
      <c r="Z559" s="569"/>
      <c r="AA559" s="569">
        <v>54000</v>
      </c>
      <c r="AB559" s="569"/>
      <c r="AC559" s="569"/>
      <c r="AD559" s="569"/>
      <c r="AE559" s="569">
        <v>54000</v>
      </c>
      <c r="AF559" s="569"/>
      <c r="AG559" s="569"/>
      <c r="AH559" s="569" t="s">
        <v>6284</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5673</v>
      </c>
      <c r="T560" s="713">
        <v>45870</v>
      </c>
      <c r="U560" s="557" t="s">
        <v>6512</v>
      </c>
      <c r="V560" s="557" t="s">
        <v>3345</v>
      </c>
      <c r="W560" s="558" t="s">
        <v>562</v>
      </c>
      <c r="X560" s="558" t="s">
        <v>214</v>
      </c>
      <c r="Y560" s="673">
        <v>292000</v>
      </c>
      <c r="Z560" s="569"/>
      <c r="AA560" s="569">
        <v>88000</v>
      </c>
      <c r="AB560" s="569"/>
      <c r="AC560" s="569"/>
      <c r="AD560" s="569"/>
      <c r="AE560" s="569">
        <v>88000</v>
      </c>
      <c r="AF560" s="569"/>
      <c r="AG560" s="569"/>
      <c r="AH560" s="569" t="s">
        <v>6247</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8032</v>
      </c>
      <c r="T561" s="713">
        <v>45870</v>
      </c>
      <c r="U561" s="557" t="s">
        <v>6512</v>
      </c>
      <c r="V561" s="557" t="s">
        <v>6218</v>
      </c>
      <c r="W561" s="558" t="s">
        <v>562</v>
      </c>
      <c r="X561" s="558" t="s">
        <v>426</v>
      </c>
      <c r="Y561" s="673">
        <v>412000</v>
      </c>
      <c r="Z561" s="569"/>
      <c r="AA561" s="569">
        <v>70000</v>
      </c>
      <c r="AB561" s="569"/>
      <c r="AC561" s="569"/>
      <c r="AD561" s="569"/>
      <c r="AE561" s="569">
        <v>70000</v>
      </c>
      <c r="AF561" s="569"/>
      <c r="AG561" s="569"/>
      <c r="AH561" s="569" t="s">
        <v>6245</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5010</v>
      </c>
      <c r="V562" s="557" t="s">
        <v>6139</v>
      </c>
      <c r="W562" s="558" t="s">
        <v>5043</v>
      </c>
      <c r="X562" s="558" t="s">
        <v>214</v>
      </c>
      <c r="Y562" s="673">
        <v>254000</v>
      </c>
      <c r="Z562" s="569"/>
      <c r="AA562" s="569">
        <v>70000</v>
      </c>
      <c r="AB562" s="569"/>
      <c r="AC562" s="569"/>
      <c r="AD562" s="569"/>
      <c r="AE562" s="569">
        <v>70000</v>
      </c>
      <c r="AF562" s="569"/>
      <c r="AG562" s="569"/>
      <c r="AH562" s="569" t="s">
        <v>6331</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6087</v>
      </c>
      <c r="V563" s="557" t="s">
        <v>6088</v>
      </c>
      <c r="W563" s="558" t="s">
        <v>562</v>
      </c>
      <c r="X563" s="558" t="s">
        <v>214</v>
      </c>
      <c r="Y563" s="673">
        <v>282000</v>
      </c>
      <c r="Z563" s="569"/>
      <c r="AA563" s="569">
        <v>85000</v>
      </c>
      <c r="AB563" s="569"/>
      <c r="AC563" s="569"/>
      <c r="AD563" s="569"/>
      <c r="AE563" s="569">
        <v>85000</v>
      </c>
      <c r="AF563" s="569"/>
      <c r="AG563" s="569"/>
      <c r="AH563" s="569" t="s">
        <v>6343</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7393</v>
      </c>
      <c r="T564" s="713">
        <v>45870</v>
      </c>
      <c r="U564" s="557" t="s">
        <v>578</v>
      </c>
      <c r="V564" s="557" t="s">
        <v>6288</v>
      </c>
      <c r="W564" s="558" t="s">
        <v>562</v>
      </c>
      <c r="X564" s="558" t="s">
        <v>427</v>
      </c>
      <c r="Y564" s="673">
        <v>588000</v>
      </c>
      <c r="Z564" s="569"/>
      <c r="AA564" s="569">
        <v>70000</v>
      </c>
      <c r="AB564" s="569"/>
      <c r="AC564" s="569"/>
      <c r="AD564" s="569"/>
      <c r="AE564" s="569">
        <v>70000</v>
      </c>
      <c r="AF564" s="569"/>
      <c r="AG564" s="569"/>
      <c r="AH564" s="569" t="s">
        <v>6344</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6000</v>
      </c>
      <c r="V565" s="557" t="s">
        <v>6226</v>
      </c>
      <c r="W565" s="558" t="s">
        <v>561</v>
      </c>
      <c r="X565" s="558" t="s">
        <v>427</v>
      </c>
      <c r="Y565" s="673">
        <v>200000</v>
      </c>
      <c r="Z565" s="569"/>
      <c r="AA565" s="569">
        <v>35000</v>
      </c>
      <c r="AB565" s="569"/>
      <c r="AC565" s="569"/>
      <c r="AD565" s="569"/>
      <c r="AE565" s="569">
        <v>35000</v>
      </c>
      <c r="AF565" s="569"/>
      <c r="AG565" s="569"/>
      <c r="AH565" s="569" t="s">
        <v>6336</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5673</v>
      </c>
      <c r="T566" s="713">
        <v>45870</v>
      </c>
      <c r="U566" s="557" t="s">
        <v>6512</v>
      </c>
      <c r="V566" s="557" t="s">
        <v>5866</v>
      </c>
      <c r="W566" s="558" t="s">
        <v>561</v>
      </c>
      <c r="X566" s="558" t="s">
        <v>426</v>
      </c>
      <c r="Y566" s="673">
        <v>244000</v>
      </c>
      <c r="Z566" s="569"/>
      <c r="AA566" s="569">
        <v>66000</v>
      </c>
      <c r="AB566" s="569"/>
      <c r="AC566" s="569"/>
      <c r="AD566" s="569"/>
      <c r="AE566" s="569">
        <v>66000</v>
      </c>
      <c r="AF566" s="569"/>
      <c r="AG566" s="569"/>
      <c r="AH566" s="569" t="s">
        <v>6345</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8006</v>
      </c>
      <c r="T567" s="713">
        <v>45870</v>
      </c>
      <c r="U567" s="557" t="s">
        <v>2071</v>
      </c>
      <c r="V567" s="557" t="s">
        <v>6339</v>
      </c>
      <c r="W567" s="558" t="s">
        <v>561</v>
      </c>
      <c r="X567" s="558" t="s">
        <v>426</v>
      </c>
      <c r="Y567" s="673">
        <v>450000</v>
      </c>
      <c r="Z567" s="569"/>
      <c r="AA567" s="569">
        <v>63000</v>
      </c>
      <c r="AB567" s="569"/>
      <c r="AC567" s="569"/>
      <c r="AD567" s="569"/>
      <c r="AE567" s="569">
        <v>63000</v>
      </c>
      <c r="AF567" s="569"/>
      <c r="AG567" s="569"/>
      <c r="AH567" s="569" t="s">
        <v>6346</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7996</v>
      </c>
      <c r="T568" s="713">
        <v>45870</v>
      </c>
      <c r="U568" s="557" t="s">
        <v>2071</v>
      </c>
      <c r="V568" s="557" t="s">
        <v>6340</v>
      </c>
      <c r="W568" s="558" t="s">
        <v>561</v>
      </c>
      <c r="X568" s="558" t="s">
        <v>426</v>
      </c>
      <c r="Y568" s="673">
        <v>910000</v>
      </c>
      <c r="Z568" s="569"/>
      <c r="AA568" s="569">
        <v>79000</v>
      </c>
      <c r="AB568" s="569"/>
      <c r="AC568" s="569"/>
      <c r="AD568" s="569"/>
      <c r="AE568" s="569">
        <v>79000</v>
      </c>
      <c r="AF568" s="569"/>
      <c r="AG568" s="569"/>
      <c r="AH568" s="569" t="s">
        <v>6347</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5300</v>
      </c>
      <c r="V569" s="557" t="s">
        <v>6341</v>
      </c>
      <c r="W569" s="558" t="s">
        <v>561</v>
      </c>
      <c r="X569" s="558" t="s">
        <v>426</v>
      </c>
      <c r="Y569" s="673">
        <v>400000</v>
      </c>
      <c r="Z569" s="569"/>
      <c r="AA569" s="569">
        <v>68000</v>
      </c>
      <c r="AB569" s="569"/>
      <c r="AC569" s="569"/>
      <c r="AD569" s="569"/>
      <c r="AE569" s="569">
        <v>68000</v>
      </c>
      <c r="AF569" s="569"/>
      <c r="AG569" s="569"/>
      <c r="AH569" s="569" t="s">
        <v>6348</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7994</v>
      </c>
      <c r="T570" s="713">
        <v>45870</v>
      </c>
      <c r="U570" s="557" t="s">
        <v>2369</v>
      </c>
      <c r="V570" s="557" t="s">
        <v>6342</v>
      </c>
      <c r="W570" s="558" t="s">
        <v>561</v>
      </c>
      <c r="X570" s="558" t="s">
        <v>426</v>
      </c>
      <c r="Y570" s="673">
        <v>520000</v>
      </c>
      <c r="Z570" s="569"/>
      <c r="AA570" s="569">
        <v>72000</v>
      </c>
      <c r="AB570" s="569"/>
      <c r="AC570" s="569"/>
      <c r="AD570" s="569"/>
      <c r="AE570" s="569">
        <v>72000</v>
      </c>
      <c r="AF570" s="569"/>
      <c r="AG570" s="569"/>
      <c r="AH570" s="569" t="s">
        <v>6349</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6281</v>
      </c>
      <c r="W571" s="558" t="s">
        <v>561</v>
      </c>
      <c r="X571" s="558" t="s">
        <v>426</v>
      </c>
      <c r="Y571" s="673">
        <v>558000</v>
      </c>
      <c r="Z571" s="569"/>
      <c r="AA571" s="569">
        <v>72000</v>
      </c>
      <c r="AB571" s="569"/>
      <c r="AC571" s="569"/>
      <c r="AD571" s="569"/>
      <c r="AE571" s="569">
        <v>72000</v>
      </c>
      <c r="AF571" s="569"/>
      <c r="AG571" s="569"/>
      <c r="AH571" s="569" t="s">
        <v>6352</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5439</v>
      </c>
      <c r="H572" s="405" t="s">
        <v>7393</v>
      </c>
      <c r="T572" s="713">
        <v>45870</v>
      </c>
      <c r="U572" s="557" t="s">
        <v>6512</v>
      </c>
      <c r="V572" s="557" t="s">
        <v>6350</v>
      </c>
      <c r="W572" s="558" t="s">
        <v>561</v>
      </c>
      <c r="X572" s="558" t="s">
        <v>426</v>
      </c>
      <c r="Y572" s="673">
        <v>338000</v>
      </c>
      <c r="Z572" s="569"/>
      <c r="AA572" s="569">
        <v>72000</v>
      </c>
      <c r="AB572" s="569"/>
      <c r="AC572" s="569"/>
      <c r="AD572" s="569"/>
      <c r="AE572" s="569">
        <v>72000</v>
      </c>
      <c r="AF572" s="569"/>
      <c r="AG572" s="569"/>
      <c r="AH572" s="569" t="s">
        <v>6351</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6166</v>
      </c>
      <c r="V573" s="557">
        <v>52187848</v>
      </c>
      <c r="W573" s="558" t="s">
        <v>6354</v>
      </c>
      <c r="X573" s="558" t="s">
        <v>424</v>
      </c>
      <c r="Y573" s="673">
        <v>745000</v>
      </c>
      <c r="Z573" s="569"/>
      <c r="AA573" s="569">
        <v>31000</v>
      </c>
      <c r="AB573" s="569"/>
      <c r="AC573" s="569"/>
      <c r="AD573" s="569"/>
      <c r="AE573" s="569">
        <v>31000</v>
      </c>
      <c r="AF573" s="569"/>
      <c r="AG573" s="569"/>
      <c r="AH573" s="569" t="s">
        <v>6353</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6000</v>
      </c>
      <c r="V574" s="557" t="s">
        <v>6338</v>
      </c>
      <c r="W574" s="558" t="s">
        <v>561</v>
      </c>
      <c r="X574" s="558" t="s">
        <v>426</v>
      </c>
      <c r="Y574" s="673">
        <v>419000</v>
      </c>
      <c r="Z574" s="569"/>
      <c r="AA574" s="569">
        <v>70000</v>
      </c>
      <c r="AB574" s="569"/>
      <c r="AC574" s="569"/>
      <c r="AD574" s="569"/>
      <c r="AE574" s="569">
        <v>70000</v>
      </c>
      <c r="AF574" s="569"/>
      <c r="AG574" s="569"/>
      <c r="AH574" s="569" t="s">
        <v>6362</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4707</v>
      </c>
      <c r="W575" s="558" t="s">
        <v>580</v>
      </c>
      <c r="X575" s="558" t="s">
        <v>426</v>
      </c>
      <c r="Y575" s="673">
        <v>724000</v>
      </c>
      <c r="Z575" s="569"/>
      <c r="AA575" s="569">
        <v>67000</v>
      </c>
      <c r="AB575" s="569"/>
      <c r="AC575" s="569"/>
      <c r="AD575" s="569"/>
      <c r="AE575" s="569">
        <v>67000</v>
      </c>
      <c r="AF575" s="569"/>
      <c r="AG575" s="569"/>
      <c r="AH575" s="569" t="s">
        <v>6669</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7993</v>
      </c>
      <c r="T576" s="713">
        <v>45870</v>
      </c>
      <c r="U576" s="558" t="s">
        <v>6995</v>
      </c>
      <c r="V576" s="557" t="s">
        <v>5232</v>
      </c>
      <c r="W576" s="558" t="s">
        <v>5043</v>
      </c>
      <c r="X576" s="558" t="s">
        <v>214</v>
      </c>
      <c r="Y576" s="673" t="s">
        <v>6397</v>
      </c>
      <c r="Z576" s="569"/>
      <c r="AA576" s="569">
        <v>75000</v>
      </c>
      <c r="AB576" s="569"/>
      <c r="AC576" s="569"/>
      <c r="AD576" s="569"/>
      <c r="AE576" s="569">
        <v>75000</v>
      </c>
      <c r="AF576" s="569"/>
      <c r="AG576" s="569"/>
      <c r="AH576" s="569" t="s">
        <v>6157</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5729</v>
      </c>
      <c r="V577" s="557" t="s">
        <v>5730</v>
      </c>
      <c r="W577" s="558" t="s">
        <v>6407</v>
      </c>
      <c r="X577" s="558" t="s">
        <v>6406</v>
      </c>
      <c r="Y577" s="673">
        <v>70000</v>
      </c>
      <c r="Z577" s="569"/>
      <c r="AA577" s="569">
        <v>30000</v>
      </c>
      <c r="AB577" s="569"/>
      <c r="AC577" s="569"/>
      <c r="AD577" s="569"/>
      <c r="AE577" s="569">
        <v>30000</v>
      </c>
      <c r="AF577" s="569"/>
      <c r="AG577" s="569"/>
      <c r="AH577" s="569" t="s">
        <v>6410</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5439</v>
      </c>
      <c r="H578" s="405" t="s">
        <v>5638</v>
      </c>
      <c r="T578" s="713">
        <v>45870</v>
      </c>
      <c r="U578" s="557" t="s">
        <v>4296</v>
      </c>
      <c r="V578" s="557" t="s">
        <v>6400</v>
      </c>
      <c r="W578" s="558" t="s">
        <v>580</v>
      </c>
      <c r="X578" s="558" t="s">
        <v>427</v>
      </c>
      <c r="Y578" s="673">
        <v>834000</v>
      </c>
      <c r="Z578" s="569"/>
      <c r="AA578" s="569">
        <v>64000</v>
      </c>
      <c r="AB578" s="569"/>
      <c r="AC578" s="569"/>
      <c r="AD578" s="569"/>
      <c r="AE578" s="569">
        <v>64000</v>
      </c>
      <c r="AF578" s="569"/>
      <c r="AG578" s="569"/>
      <c r="AH578" s="569" t="s">
        <v>6411</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5687</v>
      </c>
      <c r="T579" s="713">
        <v>45870</v>
      </c>
      <c r="U579" s="557" t="s">
        <v>582</v>
      </c>
      <c r="V579" s="557" t="s">
        <v>6413</v>
      </c>
      <c r="W579" s="558" t="s">
        <v>561</v>
      </c>
      <c r="X579" s="558" t="s">
        <v>427</v>
      </c>
      <c r="Y579" s="673">
        <v>521000</v>
      </c>
      <c r="Z579" s="569"/>
      <c r="AA579" s="569">
        <v>89000</v>
      </c>
      <c r="AB579" s="569"/>
      <c r="AC579" s="569"/>
      <c r="AD579" s="569"/>
      <c r="AE579" s="569">
        <v>89000</v>
      </c>
      <c r="AF579" s="569"/>
      <c r="AG579" s="569"/>
      <c r="AH579" s="569" t="s">
        <v>6416</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4521</v>
      </c>
      <c r="V580" s="557" t="s">
        <v>4522</v>
      </c>
      <c r="W580" s="558" t="s">
        <v>4523</v>
      </c>
      <c r="X580" s="558" t="s">
        <v>424</v>
      </c>
      <c r="Y580" s="673" t="s">
        <v>6418</v>
      </c>
      <c r="Z580" s="569"/>
      <c r="AA580" s="569">
        <v>86000</v>
      </c>
      <c r="AB580" s="569"/>
      <c r="AC580" s="569"/>
      <c r="AD580" s="569"/>
      <c r="AE580" s="569">
        <v>86000</v>
      </c>
      <c r="AF580" s="569"/>
      <c r="AG580" s="569"/>
      <c r="AH580" s="569" t="s">
        <v>6419</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5439</v>
      </c>
      <c r="H581" s="405" t="s">
        <v>5638</v>
      </c>
      <c r="T581" s="713">
        <v>45870</v>
      </c>
      <c r="U581" s="557" t="s">
        <v>1679</v>
      </c>
      <c r="V581" s="557" t="s">
        <v>6422</v>
      </c>
      <c r="W581" s="558" t="s">
        <v>1871</v>
      </c>
      <c r="X581" s="558" t="s">
        <v>426</v>
      </c>
      <c r="Y581" s="673">
        <v>105000</v>
      </c>
      <c r="Z581" s="569"/>
      <c r="AA581" s="569">
        <v>32000</v>
      </c>
      <c r="AB581" s="569"/>
      <c r="AC581" s="569"/>
      <c r="AD581" s="569"/>
      <c r="AE581" s="569">
        <v>32000</v>
      </c>
      <c r="AF581" s="569"/>
      <c r="AG581" s="569"/>
      <c r="AH581" s="569" t="s">
        <v>6423</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6208</v>
      </c>
      <c r="W582" s="558" t="s">
        <v>561</v>
      </c>
      <c r="X582" s="558" t="s">
        <v>427</v>
      </c>
      <c r="Y582" s="673" t="s">
        <v>6426</v>
      </c>
      <c r="Z582" s="569"/>
      <c r="AA582" s="569">
        <v>60000</v>
      </c>
      <c r="AB582" s="569"/>
      <c r="AC582" s="569"/>
      <c r="AD582" s="569"/>
      <c r="AE582" s="569">
        <v>60000</v>
      </c>
      <c r="AF582" s="569"/>
      <c r="AG582" s="569"/>
      <c r="AH582" s="569" t="s">
        <v>6424</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7967</v>
      </c>
      <c r="T583" s="713">
        <v>45870</v>
      </c>
      <c r="U583" s="557" t="s">
        <v>1867</v>
      </c>
      <c r="V583" s="557" t="s">
        <v>6319</v>
      </c>
      <c r="W583" s="558" t="s">
        <v>561</v>
      </c>
      <c r="X583" s="558" t="s">
        <v>427</v>
      </c>
      <c r="Y583" s="673" t="s">
        <v>6427</v>
      </c>
      <c r="Z583" s="569"/>
      <c r="AA583" s="569">
        <v>60000</v>
      </c>
      <c r="AB583" s="569"/>
      <c r="AC583" s="569"/>
      <c r="AD583" s="569"/>
      <c r="AE583" s="569">
        <v>60000</v>
      </c>
      <c r="AF583" s="569"/>
      <c r="AG583" s="569"/>
      <c r="AH583" s="569" t="s">
        <v>6425</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5654</v>
      </c>
      <c r="T584" s="713">
        <v>45870</v>
      </c>
      <c r="U584" s="557" t="s">
        <v>5010</v>
      </c>
      <c r="V584" s="557" t="s">
        <v>6358</v>
      </c>
      <c r="W584" s="558" t="s">
        <v>561</v>
      </c>
      <c r="X584" s="558" t="s">
        <v>426</v>
      </c>
      <c r="Y584" s="673" t="s">
        <v>6359</v>
      </c>
      <c r="Z584" s="569"/>
      <c r="AA584" s="569">
        <v>71000</v>
      </c>
      <c r="AB584" s="569"/>
      <c r="AC584" s="569"/>
      <c r="AD584" s="569"/>
      <c r="AE584" s="569">
        <v>71000</v>
      </c>
      <c r="AF584" s="569"/>
      <c r="AG584" s="569"/>
      <c r="AH584" s="569" t="s">
        <v>6440</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6512</v>
      </c>
      <c r="V585" s="557" t="s">
        <v>5865</v>
      </c>
      <c r="W585" s="558" t="s">
        <v>561</v>
      </c>
      <c r="X585" s="558" t="s">
        <v>426</v>
      </c>
      <c r="Y585" s="673">
        <v>316000</v>
      </c>
      <c r="Z585" s="569"/>
      <c r="AA585" s="569">
        <v>68000</v>
      </c>
      <c r="AB585" s="569"/>
      <c r="AC585" s="569"/>
      <c r="AD585" s="569"/>
      <c r="AE585" s="569">
        <v>68000</v>
      </c>
      <c r="AF585" s="569"/>
      <c r="AG585" s="569"/>
      <c r="AH585" s="569" t="s">
        <v>6441</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5439</v>
      </c>
      <c r="H586" s="405" t="s">
        <v>5564</v>
      </c>
      <c r="T586" s="713">
        <v>45870</v>
      </c>
      <c r="U586" s="557" t="s">
        <v>4296</v>
      </c>
      <c r="V586" s="557" t="s">
        <v>6180</v>
      </c>
      <c r="W586" s="558" t="s">
        <v>561</v>
      </c>
      <c r="X586" s="558" t="s">
        <v>426</v>
      </c>
      <c r="Y586" s="673">
        <v>373000</v>
      </c>
      <c r="Z586" s="569"/>
      <c r="AA586" s="569">
        <v>65000</v>
      </c>
      <c r="AB586" s="569"/>
      <c r="AC586" s="569"/>
      <c r="AD586" s="569"/>
      <c r="AE586" s="569">
        <v>65000</v>
      </c>
      <c r="AF586" s="569"/>
      <c r="AG586" s="569"/>
      <c r="AH586" s="569" t="s">
        <v>6442</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6434</v>
      </c>
      <c r="W587" s="558" t="s">
        <v>561</v>
      </c>
      <c r="X587" s="558" t="s">
        <v>426</v>
      </c>
      <c r="Y587" s="673" t="s">
        <v>6436</v>
      </c>
      <c r="Z587" s="569"/>
      <c r="AA587" s="569">
        <v>72000</v>
      </c>
      <c r="AB587" s="569"/>
      <c r="AC587" s="569"/>
      <c r="AD587" s="569"/>
      <c r="AE587" s="569">
        <v>72000</v>
      </c>
      <c r="AF587" s="569"/>
      <c r="AG587" s="569"/>
      <c r="AH587" s="569" t="s">
        <v>6443</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7966</v>
      </c>
      <c r="T588" s="713">
        <v>45870</v>
      </c>
      <c r="U588" s="557" t="s">
        <v>1697</v>
      </c>
      <c r="V588" s="557" t="s">
        <v>5947</v>
      </c>
      <c r="W588" s="558"/>
      <c r="X588" s="558"/>
      <c r="Y588" s="673"/>
      <c r="Z588" s="569"/>
      <c r="AA588" s="569">
        <v>0</v>
      </c>
      <c r="AB588" s="569"/>
      <c r="AC588" s="569"/>
      <c r="AD588" s="569"/>
      <c r="AE588" s="569">
        <v>0</v>
      </c>
      <c r="AF588" s="569"/>
      <c r="AG588" s="569"/>
      <c r="AH588" s="569" t="s">
        <v>6435</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7965</v>
      </c>
      <c r="T589" s="713">
        <v>45870</v>
      </c>
      <c r="U589" s="557" t="s">
        <v>1448</v>
      </c>
      <c r="V589" s="557" t="s">
        <v>6290</v>
      </c>
      <c r="W589" s="558" t="s">
        <v>561</v>
      </c>
      <c r="X589" s="558" t="s">
        <v>426</v>
      </c>
      <c r="Y589" s="673">
        <v>369000</v>
      </c>
      <c r="Z589" s="569"/>
      <c r="AA589" s="569">
        <v>71000</v>
      </c>
      <c r="AB589" s="569"/>
      <c r="AC589" s="569"/>
      <c r="AD589" s="569"/>
      <c r="AE589" s="569">
        <v>71000</v>
      </c>
      <c r="AF589" s="569"/>
      <c r="AG589" s="569"/>
      <c r="AH589" s="569" t="s">
        <v>6420</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6356</v>
      </c>
      <c r="W590" s="558" t="s">
        <v>561</v>
      </c>
      <c r="X590" s="558" t="s">
        <v>426</v>
      </c>
      <c r="Y590" s="673">
        <v>314000</v>
      </c>
      <c r="Z590" s="569"/>
      <c r="AA590" s="569">
        <v>66000</v>
      </c>
      <c r="AB590" s="569"/>
      <c r="AC590" s="569"/>
      <c r="AD590" s="569"/>
      <c r="AE590" s="569">
        <v>66000</v>
      </c>
      <c r="AF590" s="569"/>
      <c r="AG590" s="569"/>
      <c r="AH590" s="569" t="s">
        <v>6439</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6178</v>
      </c>
      <c r="V591" s="557" t="s">
        <v>6368</v>
      </c>
      <c r="W591" s="558" t="s">
        <v>561</v>
      </c>
      <c r="X591" s="558" t="s">
        <v>426</v>
      </c>
      <c r="Y591" s="673">
        <v>365000</v>
      </c>
      <c r="Z591" s="569"/>
      <c r="AA591" s="569">
        <v>70000</v>
      </c>
      <c r="AB591" s="569"/>
      <c r="AC591" s="569"/>
      <c r="AD591" s="569"/>
      <c r="AE591" s="569">
        <v>70000</v>
      </c>
      <c r="AF591" s="569"/>
      <c r="AG591" s="569"/>
      <c r="AH591" s="569" t="s">
        <v>6453</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7964</v>
      </c>
      <c r="T592" s="713">
        <v>45870</v>
      </c>
      <c r="U592" s="557" t="s">
        <v>1448</v>
      </c>
      <c r="V592" s="557" t="s">
        <v>6421</v>
      </c>
      <c r="W592" s="558" t="s">
        <v>561</v>
      </c>
      <c r="X592" s="558" t="s">
        <v>426</v>
      </c>
      <c r="Y592" s="673">
        <v>244000</v>
      </c>
      <c r="Z592" s="569"/>
      <c r="AA592" s="569">
        <v>77000</v>
      </c>
      <c r="AB592" s="569"/>
      <c r="AC592" s="569"/>
      <c r="AD592" s="569"/>
      <c r="AE592" s="569">
        <v>77000</v>
      </c>
      <c r="AF592" s="569"/>
      <c r="AG592" s="569"/>
      <c r="AH592" s="569" t="s">
        <v>6438</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6166</v>
      </c>
      <c r="V593" s="557" t="s">
        <v>6379</v>
      </c>
      <c r="W593" s="558" t="s">
        <v>561</v>
      </c>
      <c r="X593" s="558" t="s">
        <v>426</v>
      </c>
      <c r="Y593" s="673">
        <v>467000</v>
      </c>
      <c r="Z593" s="569"/>
      <c r="AA593" s="569">
        <v>70000</v>
      </c>
      <c r="AB593" s="569"/>
      <c r="AC593" s="569"/>
      <c r="AD593" s="569"/>
      <c r="AE593" s="569">
        <v>70000</v>
      </c>
      <c r="AF593" s="569"/>
      <c r="AG593" s="569"/>
      <c r="AH593" s="569" t="s">
        <v>6430</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7878</v>
      </c>
      <c r="T594" s="713">
        <v>45870</v>
      </c>
      <c r="U594" s="557" t="s">
        <v>5300</v>
      </c>
      <c r="V594" s="557" t="s">
        <v>6431</v>
      </c>
      <c r="W594" s="558" t="s">
        <v>561</v>
      </c>
      <c r="X594" s="558" t="s">
        <v>426</v>
      </c>
      <c r="Y594" s="673">
        <v>486000</v>
      </c>
      <c r="Z594" s="569"/>
      <c r="AA594" s="569">
        <v>67000</v>
      </c>
      <c r="AB594" s="569"/>
      <c r="AC594" s="569"/>
      <c r="AD594" s="569"/>
      <c r="AE594" s="569">
        <v>67000</v>
      </c>
      <c r="AF594" s="569"/>
      <c r="AG594" s="569"/>
      <c r="AH594" s="569" t="s">
        <v>6432</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5439</v>
      </c>
      <c r="H595" s="405" t="s">
        <v>7393</v>
      </c>
      <c r="T595" s="713">
        <v>45870</v>
      </c>
      <c r="U595" s="557" t="s">
        <v>582</v>
      </c>
      <c r="V595" s="557" t="s">
        <v>6289</v>
      </c>
      <c r="W595" s="558" t="s">
        <v>561</v>
      </c>
      <c r="X595" s="558" t="s">
        <v>214</v>
      </c>
      <c r="Y595" s="673">
        <v>300000</v>
      </c>
      <c r="Z595" s="569"/>
      <c r="AA595" s="569">
        <v>92000</v>
      </c>
      <c r="AB595" s="569"/>
      <c r="AC595" s="569"/>
      <c r="AD595" s="569"/>
      <c r="AE595" s="569">
        <v>92000</v>
      </c>
      <c r="AF595" s="569"/>
      <c r="AG595" s="569"/>
      <c r="AH595" s="569" t="s">
        <v>6417</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5621</v>
      </c>
      <c r="W596" s="558" t="s">
        <v>561</v>
      </c>
      <c r="X596" s="558" t="s">
        <v>214</v>
      </c>
      <c r="Y596" s="673" t="s">
        <v>6040</v>
      </c>
      <c r="Z596" s="569"/>
      <c r="AA596" s="569">
        <v>98000</v>
      </c>
      <c r="AB596" s="569"/>
      <c r="AC596" s="569"/>
      <c r="AD596" s="569"/>
      <c r="AE596" s="569">
        <v>98000</v>
      </c>
      <c r="AF596" s="569"/>
      <c r="AG596" s="569"/>
      <c r="AH596" s="569" t="s">
        <v>6433</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7824</v>
      </c>
      <c r="T597" s="671">
        <v>45869</v>
      </c>
      <c r="U597" s="557" t="s">
        <v>6512</v>
      </c>
      <c r="V597" s="557" t="s">
        <v>6159</v>
      </c>
      <c r="W597" s="558" t="s">
        <v>5043</v>
      </c>
      <c r="X597" s="558" t="s">
        <v>426</v>
      </c>
      <c r="Y597" s="673">
        <v>258000</v>
      </c>
      <c r="Z597" s="569"/>
      <c r="AA597" s="569">
        <v>66000</v>
      </c>
      <c r="AB597" s="569"/>
      <c r="AC597" s="569"/>
      <c r="AD597" s="569"/>
      <c r="AE597" s="569">
        <v>66000</v>
      </c>
      <c r="AF597" s="569"/>
      <c r="AG597" s="569"/>
      <c r="AH597" s="569" t="s">
        <v>6161</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7826</v>
      </c>
      <c r="T598" s="671">
        <v>45869</v>
      </c>
      <c r="U598" s="557" t="s">
        <v>6512</v>
      </c>
      <c r="V598" s="557" t="s">
        <v>6160</v>
      </c>
      <c r="W598" s="558" t="s">
        <v>5043</v>
      </c>
      <c r="X598" s="558" t="s">
        <v>426</v>
      </c>
      <c r="Y598" s="673">
        <v>269000</v>
      </c>
      <c r="Z598" s="569"/>
      <c r="AA598" s="569">
        <v>77000</v>
      </c>
      <c r="AB598" s="569"/>
      <c r="AC598" s="569"/>
      <c r="AD598" s="569"/>
      <c r="AE598" s="569">
        <v>77000</v>
      </c>
      <c r="AF598" s="569"/>
      <c r="AG598" s="569"/>
      <c r="AH598" s="569" t="s">
        <v>6161</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7791</v>
      </c>
      <c r="T599" s="671">
        <v>45869</v>
      </c>
      <c r="U599" s="557" t="s">
        <v>1662</v>
      </c>
      <c r="V599" s="557" t="s">
        <v>6168</v>
      </c>
      <c r="W599" s="558" t="s">
        <v>561</v>
      </c>
      <c r="X599" s="558" t="s">
        <v>426</v>
      </c>
      <c r="Y599" s="673">
        <v>307000</v>
      </c>
      <c r="Z599" s="569"/>
      <c r="AA599" s="569">
        <v>67000</v>
      </c>
      <c r="AB599" s="569"/>
      <c r="AC599" s="569"/>
      <c r="AD599" s="569"/>
      <c r="AE599" s="569">
        <v>67000</v>
      </c>
      <c r="AF599" s="569"/>
      <c r="AG599" s="569"/>
      <c r="AH599" s="569" t="s">
        <v>6169</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6166</v>
      </c>
      <c r="V600" s="557" t="s">
        <v>6165</v>
      </c>
      <c r="W600" s="558" t="s">
        <v>5043</v>
      </c>
      <c r="X600" s="558" t="s">
        <v>424</v>
      </c>
      <c r="Y600" s="673">
        <v>243000</v>
      </c>
      <c r="Z600" s="569"/>
      <c r="AA600" s="569">
        <v>70000</v>
      </c>
      <c r="AB600" s="569"/>
      <c r="AC600" s="569"/>
      <c r="AD600" s="569"/>
      <c r="AE600" s="569">
        <v>70000</v>
      </c>
      <c r="AF600" s="569"/>
      <c r="AG600" s="569"/>
      <c r="AH600" s="569" t="s">
        <v>6167</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5982</v>
      </c>
      <c r="W601" s="558" t="s">
        <v>5043</v>
      </c>
      <c r="X601" s="558" t="s">
        <v>426</v>
      </c>
      <c r="Y601" s="673">
        <v>470000</v>
      </c>
      <c r="Z601" s="569"/>
      <c r="AA601" s="569">
        <v>153000</v>
      </c>
      <c r="AB601" s="569"/>
      <c r="AC601" s="569"/>
      <c r="AD601" s="569"/>
      <c r="AE601" s="569">
        <v>153000</v>
      </c>
      <c r="AF601" s="569"/>
      <c r="AG601" s="569"/>
      <c r="AH601" s="569" t="s">
        <v>6129</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7789</v>
      </c>
      <c r="T602" s="671">
        <v>45869</v>
      </c>
      <c r="U602" s="557" t="s">
        <v>6000</v>
      </c>
      <c r="V602" s="557" t="s">
        <v>6142</v>
      </c>
      <c r="W602" s="558" t="s">
        <v>561</v>
      </c>
      <c r="X602" s="558" t="s">
        <v>427</v>
      </c>
      <c r="Y602" s="673">
        <v>340000</v>
      </c>
      <c r="Z602" s="569"/>
      <c r="AA602" s="569">
        <v>62000</v>
      </c>
      <c r="AB602" s="569"/>
      <c r="AC602" s="569"/>
      <c r="AD602" s="569"/>
      <c r="AE602" s="569">
        <v>62000</v>
      </c>
      <c r="AF602" s="569"/>
      <c r="AG602" s="569"/>
      <c r="AH602" s="569" t="s">
        <v>6143</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7788</v>
      </c>
      <c r="T603" s="671">
        <v>45869</v>
      </c>
      <c r="U603" s="557" t="s">
        <v>2369</v>
      </c>
      <c r="V603" s="557" t="s">
        <v>6146</v>
      </c>
      <c r="W603" s="558" t="s">
        <v>561</v>
      </c>
      <c r="X603" s="558" t="s">
        <v>427</v>
      </c>
      <c r="Y603" s="673">
        <v>528000</v>
      </c>
      <c r="Z603" s="569"/>
      <c r="AA603" s="569">
        <v>65000</v>
      </c>
      <c r="AB603" s="569"/>
      <c r="AC603" s="569"/>
      <c r="AD603" s="569"/>
      <c r="AE603" s="569">
        <v>65000</v>
      </c>
      <c r="AF603" s="569"/>
      <c r="AG603" s="569"/>
      <c r="AH603" s="569" t="s">
        <v>6147</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6149</v>
      </c>
      <c r="W604" s="558" t="s">
        <v>561</v>
      </c>
      <c r="X604" s="558" t="s">
        <v>427</v>
      </c>
      <c r="Y604" s="673">
        <v>320000</v>
      </c>
      <c r="Z604" s="569"/>
      <c r="AA604" s="569">
        <v>90000</v>
      </c>
      <c r="AB604" s="569"/>
      <c r="AC604" s="569"/>
      <c r="AD604" s="569"/>
      <c r="AE604" s="569">
        <v>90000</v>
      </c>
      <c r="AF604" s="569"/>
      <c r="AG604" s="569"/>
      <c r="AH604" s="569" t="s">
        <v>6154</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7783</v>
      </c>
      <c r="T605" s="671">
        <v>45869</v>
      </c>
      <c r="U605" s="557" t="s">
        <v>5010</v>
      </c>
      <c r="V605" s="557" t="s">
        <v>6140</v>
      </c>
      <c r="W605" s="558" t="s">
        <v>561</v>
      </c>
      <c r="X605" s="558" t="s">
        <v>427</v>
      </c>
      <c r="Y605" s="673">
        <v>359000</v>
      </c>
      <c r="Z605" s="569"/>
      <c r="AA605" s="569">
        <v>71000</v>
      </c>
      <c r="AB605" s="569"/>
      <c r="AC605" s="569"/>
      <c r="AD605" s="569"/>
      <c r="AE605" s="569">
        <v>71000</v>
      </c>
      <c r="AF605" s="569"/>
      <c r="AG605" s="569"/>
      <c r="AH605" s="569" t="s">
        <v>6141</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6152</v>
      </c>
      <c r="W606" s="558" t="s">
        <v>561</v>
      </c>
      <c r="X606" s="558" t="s">
        <v>427</v>
      </c>
      <c r="Y606" s="673">
        <v>423000</v>
      </c>
      <c r="Z606" s="569"/>
      <c r="AA606" s="569">
        <v>66000</v>
      </c>
      <c r="AB606" s="569"/>
      <c r="AC606" s="569"/>
      <c r="AD606" s="569"/>
      <c r="AE606" s="569">
        <v>66000</v>
      </c>
      <c r="AF606" s="569"/>
      <c r="AG606" s="569"/>
      <c r="AH606" s="569" t="s">
        <v>6153</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7829</v>
      </c>
      <c r="T607" s="671">
        <v>45869</v>
      </c>
      <c r="U607" s="557" t="s">
        <v>1464</v>
      </c>
      <c r="V607" s="557" t="s">
        <v>6094</v>
      </c>
      <c r="W607" s="558"/>
      <c r="X607" s="558"/>
      <c r="Y607" s="673">
        <v>375000</v>
      </c>
      <c r="Z607" s="569"/>
      <c r="AA607" s="569">
        <v>71000</v>
      </c>
      <c r="AB607" s="569"/>
      <c r="AC607" s="569"/>
      <c r="AD607" s="569"/>
      <c r="AE607" s="569">
        <v>71000</v>
      </c>
      <c r="AF607" s="569"/>
      <c r="AG607" s="569"/>
      <c r="AH607" s="569" t="s">
        <v>6162</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6090</v>
      </c>
      <c r="W608" s="558" t="s">
        <v>5043</v>
      </c>
      <c r="X608" s="558" t="s">
        <v>238</v>
      </c>
      <c r="Y608" s="673">
        <v>398000</v>
      </c>
      <c r="Z608" s="569"/>
      <c r="AA608" s="569">
        <v>70000</v>
      </c>
      <c r="AB608" s="569"/>
      <c r="AC608" s="569"/>
      <c r="AD608" s="569"/>
      <c r="AE608" s="569">
        <v>70000</v>
      </c>
      <c r="AF608" s="569"/>
      <c r="AG608" s="569"/>
      <c r="AH608" s="569" t="s">
        <v>6089</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7828</v>
      </c>
      <c r="T609" s="671">
        <v>45869</v>
      </c>
      <c r="U609" s="557" t="s">
        <v>3708</v>
      </c>
      <c r="V609" s="557" t="s">
        <v>5891</v>
      </c>
      <c r="W609" s="558" t="s">
        <v>580</v>
      </c>
      <c r="X609" s="558" t="s">
        <v>426</v>
      </c>
      <c r="Y609" s="673">
        <v>1157000</v>
      </c>
      <c r="Z609" s="569"/>
      <c r="AA609" s="569">
        <v>80000</v>
      </c>
      <c r="AB609" s="569"/>
      <c r="AC609" s="569"/>
      <c r="AD609" s="569"/>
      <c r="AE609" s="569">
        <v>80000</v>
      </c>
      <c r="AF609" s="569"/>
      <c r="AG609" s="569"/>
      <c r="AH609" s="569" t="s">
        <v>6145</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7784</v>
      </c>
      <c r="T610" s="671">
        <v>45869</v>
      </c>
      <c r="U610" s="557" t="s">
        <v>4296</v>
      </c>
      <c r="V610" s="557" t="s">
        <v>6016</v>
      </c>
      <c r="W610" s="558" t="s">
        <v>4780</v>
      </c>
      <c r="X610" s="558" t="s">
        <v>6017</v>
      </c>
      <c r="Y610" s="673" t="s">
        <v>6133</v>
      </c>
      <c r="Z610" s="569"/>
      <c r="AA610" s="569">
        <v>90000</v>
      </c>
      <c r="AB610" s="569"/>
      <c r="AC610" s="569"/>
      <c r="AD610" s="569"/>
      <c r="AE610" s="569">
        <v>90000</v>
      </c>
      <c r="AF610" s="569"/>
      <c r="AG610" s="569"/>
      <c r="AH610" s="569" t="s">
        <v>6193</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7782</v>
      </c>
      <c r="T611" s="671">
        <v>45869</v>
      </c>
      <c r="U611" s="557" t="s">
        <v>5010</v>
      </c>
      <c r="V611" s="557" t="s">
        <v>5981</v>
      </c>
      <c r="W611" s="558" t="s">
        <v>561</v>
      </c>
      <c r="X611" s="558" t="s">
        <v>426</v>
      </c>
      <c r="Y611" s="673">
        <v>370000</v>
      </c>
      <c r="Z611" s="569"/>
      <c r="AA611" s="569">
        <v>119000</v>
      </c>
      <c r="AB611" s="569"/>
      <c r="AC611" s="569"/>
      <c r="AD611" s="569"/>
      <c r="AE611" s="569">
        <v>119000</v>
      </c>
      <c r="AF611" s="569"/>
      <c r="AG611" s="569"/>
      <c r="AH611" s="569" t="s">
        <v>6148</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7781</v>
      </c>
      <c r="T612" s="671">
        <v>45868</v>
      </c>
      <c r="U612" s="557" t="s">
        <v>6512</v>
      </c>
      <c r="V612" s="557" t="s">
        <v>6158</v>
      </c>
      <c r="W612" s="558" t="s">
        <v>5043</v>
      </c>
      <c r="X612" s="558" t="s">
        <v>426</v>
      </c>
      <c r="Y612" s="673">
        <v>266000</v>
      </c>
      <c r="Z612" s="569"/>
      <c r="AA612" s="569">
        <v>70000</v>
      </c>
      <c r="AB612" s="569"/>
      <c r="AC612" s="569"/>
      <c r="AD612" s="569"/>
      <c r="AE612" s="569">
        <v>70000</v>
      </c>
      <c r="AF612" s="569"/>
      <c r="AG612" s="569"/>
      <c r="AH612" s="569" t="s">
        <v>6163</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6018</v>
      </c>
      <c r="W613" s="558" t="s">
        <v>5043</v>
      </c>
      <c r="X613" s="558" t="s">
        <v>214</v>
      </c>
      <c r="Y613" s="673">
        <v>873000</v>
      </c>
      <c r="Z613" s="569"/>
      <c r="AA613" s="569">
        <v>70000</v>
      </c>
      <c r="AB613" s="569"/>
      <c r="AC613" s="569"/>
      <c r="AD613" s="569"/>
      <c r="AE613" s="569">
        <v>70000</v>
      </c>
      <c r="AF613" s="569"/>
      <c r="AG613" s="569"/>
      <c r="AH613" s="569" t="s">
        <v>6156</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7779</v>
      </c>
      <c r="T614" s="671">
        <v>45866</v>
      </c>
      <c r="U614" s="557" t="s">
        <v>6082</v>
      </c>
      <c r="V614" s="557">
        <v>34607565</v>
      </c>
      <c r="W614" s="558" t="s">
        <v>6084</v>
      </c>
      <c r="X614" s="558"/>
      <c r="Y614" s="673">
        <v>40000</v>
      </c>
      <c r="Z614" s="569"/>
      <c r="AA614" s="569">
        <v>25000</v>
      </c>
      <c r="AB614" s="569"/>
      <c r="AC614" s="569"/>
      <c r="AD614" s="569"/>
      <c r="AE614" s="569">
        <v>25000</v>
      </c>
      <c r="AF614" s="569"/>
      <c r="AG614" s="569"/>
      <c r="AH614" s="569" t="s">
        <v>6150</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7769</v>
      </c>
      <c r="T615" s="671">
        <v>45865</v>
      </c>
      <c r="U615" s="557" t="s">
        <v>6082</v>
      </c>
      <c r="V615" s="557">
        <v>94488776</v>
      </c>
      <c r="W615" s="558" t="s">
        <v>6084</v>
      </c>
      <c r="X615" s="558" t="s">
        <v>6083</v>
      </c>
      <c r="Y615" s="673">
        <v>40000</v>
      </c>
      <c r="Z615" s="569"/>
      <c r="AA615" s="569">
        <v>25000</v>
      </c>
      <c r="AB615" s="569"/>
      <c r="AC615" s="569"/>
      <c r="AD615" s="569"/>
      <c r="AE615" s="569">
        <v>25000</v>
      </c>
      <c r="AF615" s="569"/>
      <c r="AG615" s="569"/>
      <c r="AH615" s="569" t="s">
        <v>6080</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7770</v>
      </c>
      <c r="T616" s="671">
        <v>45864</v>
      </c>
      <c r="U616" s="557" t="s">
        <v>578</v>
      </c>
      <c r="V616" s="557" t="s">
        <v>5889</v>
      </c>
      <c r="W616" s="558" t="s">
        <v>580</v>
      </c>
      <c r="X616" s="558" t="s">
        <v>426</v>
      </c>
      <c r="Y616" s="673">
        <v>257000</v>
      </c>
      <c r="Z616" s="569"/>
      <c r="AA616" s="569">
        <v>68000</v>
      </c>
      <c r="AB616" s="569"/>
      <c r="AC616" s="569"/>
      <c r="AD616" s="569"/>
      <c r="AE616" s="569">
        <v>68000</v>
      </c>
      <c r="AF616" s="569"/>
      <c r="AG616" s="569"/>
      <c r="AH616" s="569" t="s">
        <v>6036</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7768</v>
      </c>
      <c r="T617" s="671">
        <v>45863</v>
      </c>
      <c r="U617" s="557" t="s">
        <v>5010</v>
      </c>
      <c r="V617" s="557" t="s">
        <v>5983</v>
      </c>
      <c r="W617" s="558" t="s">
        <v>2722</v>
      </c>
      <c r="X617" s="558" t="s">
        <v>214</v>
      </c>
      <c r="Y617" s="673">
        <v>404000</v>
      </c>
      <c r="Z617" s="569"/>
      <c r="AA617" s="569">
        <v>114000</v>
      </c>
      <c r="AB617" s="569"/>
      <c r="AC617" s="569"/>
      <c r="AD617" s="569"/>
      <c r="AE617" s="569">
        <v>114000</v>
      </c>
      <c r="AF617" s="569"/>
      <c r="AG617" s="569"/>
      <c r="AH617" s="569" t="s">
        <v>6028</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5439</v>
      </c>
      <c r="H618" s="405" t="s">
        <v>7393</v>
      </c>
      <c r="T618" s="671">
        <v>45862</v>
      </c>
      <c r="U618" s="557" t="s">
        <v>5984</v>
      </c>
      <c r="V618" s="557" t="s">
        <v>5847</v>
      </c>
      <c r="W618" s="558" t="s">
        <v>3611</v>
      </c>
      <c r="X618" s="558" t="s">
        <v>426</v>
      </c>
      <c r="Y618" s="673">
        <v>1617000</v>
      </c>
      <c r="Z618" s="569"/>
      <c r="AA618" s="569">
        <v>117000</v>
      </c>
      <c r="AB618" s="569"/>
      <c r="AC618" s="569"/>
      <c r="AD618" s="569"/>
      <c r="AE618" s="569">
        <v>117000</v>
      </c>
      <c r="AF618" s="569"/>
      <c r="AG618" s="569"/>
      <c r="AH618" s="569" t="s">
        <v>6027</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4151</v>
      </c>
      <c r="V619" s="557" t="s">
        <v>5979</v>
      </c>
      <c r="W619" s="558" t="s">
        <v>5980</v>
      </c>
      <c r="X619" s="558" t="s">
        <v>427</v>
      </c>
      <c r="Y619" s="673">
        <v>619000</v>
      </c>
      <c r="Z619" s="569"/>
      <c r="AA619" s="569">
        <v>79000</v>
      </c>
      <c r="AB619" s="569"/>
      <c r="AC619" s="569"/>
      <c r="AD619" s="569"/>
      <c r="AE619" s="569">
        <v>79000</v>
      </c>
      <c r="AF619" s="569"/>
      <c r="AG619" s="569"/>
      <c r="AH619" s="569" t="s">
        <v>6015</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4151</v>
      </c>
      <c r="V620" s="557" t="s">
        <v>6004</v>
      </c>
      <c r="W620" s="558" t="s">
        <v>6025</v>
      </c>
      <c r="X620" s="558" t="s">
        <v>426</v>
      </c>
      <c r="Y620" s="673" t="s">
        <v>6007</v>
      </c>
      <c r="Z620" s="569"/>
      <c r="AA620" s="569">
        <v>72000</v>
      </c>
      <c r="AB620" s="569"/>
      <c r="AC620" s="569"/>
      <c r="AD620" s="569"/>
      <c r="AE620" s="569">
        <v>72000</v>
      </c>
      <c r="AF620" s="569"/>
      <c r="AG620" s="569"/>
      <c r="AH620" s="569" t="s">
        <v>6026</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7766</v>
      </c>
      <c r="T621" s="671">
        <v>45859</v>
      </c>
      <c r="U621" s="557" t="s">
        <v>5282</v>
      </c>
      <c r="V621" s="557" t="s">
        <v>6005</v>
      </c>
      <c r="W621" s="558" t="s">
        <v>6274</v>
      </c>
      <c r="X621" s="558" t="s">
        <v>427</v>
      </c>
      <c r="Y621" s="673" t="s">
        <v>6022</v>
      </c>
      <c r="Z621" s="569"/>
      <c r="AA621" s="569">
        <v>66000</v>
      </c>
      <c r="AB621" s="569"/>
      <c r="AC621" s="569"/>
      <c r="AD621" s="569"/>
      <c r="AE621" s="569">
        <v>66000</v>
      </c>
      <c r="AF621" s="569"/>
      <c r="AG621" s="569"/>
      <c r="AH621" s="569" t="s">
        <v>6024</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7764</v>
      </c>
      <c r="T622" s="671">
        <v>45858</v>
      </c>
      <c r="U622" s="557" t="s">
        <v>5631</v>
      </c>
      <c r="V622" s="557" t="s">
        <v>6012</v>
      </c>
      <c r="W622" s="558" t="s">
        <v>561</v>
      </c>
      <c r="X622" s="558" t="s">
        <v>426</v>
      </c>
      <c r="Y622" s="673">
        <v>285000</v>
      </c>
      <c r="Z622" s="569"/>
      <c r="AA622" s="569">
        <v>87000</v>
      </c>
      <c r="AB622" s="569"/>
      <c r="AC622" s="569"/>
      <c r="AD622" s="569"/>
      <c r="AE622" s="569">
        <v>87000</v>
      </c>
      <c r="AF622" s="569"/>
      <c r="AG622" s="569"/>
      <c r="AH622" s="569" t="s">
        <v>6021</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7763</v>
      </c>
      <c r="T623" s="671">
        <v>45857</v>
      </c>
      <c r="U623" s="557" t="s">
        <v>5300</v>
      </c>
      <c r="V623" s="557">
        <v>29816818</v>
      </c>
      <c r="W623" s="558" t="s">
        <v>6014</v>
      </c>
      <c r="X623" s="558" t="s">
        <v>424</v>
      </c>
      <c r="Y623" s="673">
        <v>800000</v>
      </c>
      <c r="Z623" s="569"/>
      <c r="AA623" s="569">
        <v>40000</v>
      </c>
      <c r="AB623" s="569"/>
      <c r="AC623" s="569"/>
      <c r="AD623" s="569"/>
      <c r="AE623" s="569">
        <v>40000</v>
      </c>
      <c r="AF623" s="569"/>
      <c r="AG623" s="569"/>
      <c r="AH623" s="569" t="s">
        <v>6020</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7765</v>
      </c>
      <c r="T624" s="671">
        <v>45856</v>
      </c>
      <c r="U624" s="557" t="s">
        <v>1697</v>
      </c>
      <c r="V624" s="557" t="s">
        <v>6003</v>
      </c>
      <c r="W624" s="558" t="s">
        <v>561</v>
      </c>
      <c r="X624" s="558" t="s">
        <v>1664</v>
      </c>
      <c r="Y624" s="673">
        <v>313000</v>
      </c>
      <c r="Z624" s="569"/>
      <c r="AA624" s="569">
        <v>90000</v>
      </c>
      <c r="AB624" s="569"/>
      <c r="AC624" s="569"/>
      <c r="AD624" s="569"/>
      <c r="AE624" s="569">
        <v>90000</v>
      </c>
      <c r="AF624" s="569"/>
      <c r="AG624" s="569"/>
      <c r="AH624" s="569" t="s">
        <v>6001</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5461</v>
      </c>
      <c r="T625" s="671">
        <v>45855</v>
      </c>
      <c r="U625" s="557" t="s">
        <v>1697</v>
      </c>
      <c r="V625" s="557" t="s">
        <v>5947</v>
      </c>
      <c r="W625" s="558" t="s">
        <v>561</v>
      </c>
      <c r="X625" s="558" t="s">
        <v>577</v>
      </c>
      <c r="Y625" s="673">
        <v>398000</v>
      </c>
      <c r="Z625" s="569"/>
      <c r="AA625" s="569">
        <v>70000</v>
      </c>
      <c r="AB625" s="569"/>
      <c r="AC625" s="569"/>
      <c r="AD625" s="569"/>
      <c r="AE625" s="569">
        <v>70000</v>
      </c>
      <c r="AF625" s="569"/>
      <c r="AG625" s="569"/>
      <c r="AH625" s="569" t="s">
        <v>6002</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5439</v>
      </c>
      <c r="H626" s="405" t="s">
        <v>7650</v>
      </c>
      <c r="T626" s="671">
        <v>45854</v>
      </c>
      <c r="U626" s="557" t="s">
        <v>582</v>
      </c>
      <c r="V626" s="557" t="s">
        <v>5420</v>
      </c>
      <c r="W626" s="558" t="s">
        <v>580</v>
      </c>
      <c r="X626" s="558" t="s">
        <v>426</v>
      </c>
      <c r="Y626" s="673">
        <v>787000</v>
      </c>
      <c r="Z626" s="569"/>
      <c r="AA626" s="569">
        <v>58000</v>
      </c>
      <c r="AB626" s="569"/>
      <c r="AC626" s="569"/>
      <c r="AD626" s="569"/>
      <c r="AE626" s="569">
        <v>58000</v>
      </c>
      <c r="AF626" s="569"/>
      <c r="AG626" s="569"/>
      <c r="AH626" s="569" t="s">
        <v>5877</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5739</v>
      </c>
      <c r="T627" s="671">
        <v>45853</v>
      </c>
      <c r="U627" s="557" t="s">
        <v>4734</v>
      </c>
      <c r="V627" s="557" t="s">
        <v>4708</v>
      </c>
      <c r="W627" s="558" t="s">
        <v>4709</v>
      </c>
      <c r="X627" s="558" t="s">
        <v>214</v>
      </c>
      <c r="Y627" s="673" t="s">
        <v>4705</v>
      </c>
      <c r="Z627" s="569"/>
      <c r="AA627" s="569">
        <v>130000</v>
      </c>
      <c r="AB627" s="569"/>
      <c r="AC627" s="569"/>
      <c r="AD627" s="569"/>
      <c r="AE627" s="569">
        <v>130000</v>
      </c>
      <c r="AF627" s="569"/>
      <c r="AG627" s="569"/>
      <c r="AH627" s="569" t="s">
        <v>5991</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4296</v>
      </c>
      <c r="V628" s="557" t="s">
        <v>5976</v>
      </c>
      <c r="W628" s="558" t="s">
        <v>561</v>
      </c>
      <c r="X628" s="558" t="s">
        <v>427</v>
      </c>
      <c r="Y628" s="673" t="s">
        <v>5986</v>
      </c>
      <c r="Z628" s="569"/>
      <c r="AA628" s="569">
        <v>78000</v>
      </c>
      <c r="AB628" s="569"/>
      <c r="AC628" s="569"/>
      <c r="AD628" s="569"/>
      <c r="AE628" s="569">
        <v>78000</v>
      </c>
      <c r="AF628" s="569"/>
      <c r="AG628" s="569"/>
      <c r="AH628" s="569" t="s">
        <v>5985</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7757</v>
      </c>
      <c r="T629" s="671">
        <v>45851</v>
      </c>
      <c r="U629" s="557" t="s">
        <v>4874</v>
      </c>
      <c r="V629" s="557"/>
      <c r="W629" s="558" t="s">
        <v>5975</v>
      </c>
      <c r="X629" s="558" t="s">
        <v>5974</v>
      </c>
      <c r="Y629" s="673">
        <v>35000</v>
      </c>
      <c r="Z629" s="569"/>
      <c r="AA629" s="569">
        <v>20000</v>
      </c>
      <c r="AB629" s="569"/>
      <c r="AC629" s="569"/>
      <c r="AD629" s="569"/>
      <c r="AE629" s="569">
        <v>20000</v>
      </c>
      <c r="AF629" s="569"/>
      <c r="AG629" s="569"/>
      <c r="AH629" s="569" t="s">
        <v>5973</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5282</v>
      </c>
      <c r="V630" s="557" t="s">
        <v>5543</v>
      </c>
      <c r="W630" s="558" t="s">
        <v>561</v>
      </c>
      <c r="X630" s="558" t="s">
        <v>426</v>
      </c>
      <c r="Y630" s="673"/>
      <c r="Z630" s="569"/>
      <c r="AA630" s="569">
        <v>0</v>
      </c>
      <c r="AB630" s="569"/>
      <c r="AC630" s="569"/>
      <c r="AD630" s="569"/>
      <c r="AE630" s="569">
        <v>0</v>
      </c>
      <c r="AF630" s="569"/>
      <c r="AG630" s="569"/>
      <c r="AH630" s="569" t="s">
        <v>6023</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5010</v>
      </c>
      <c r="V631" s="557" t="s">
        <v>5983</v>
      </c>
      <c r="W631" s="558"/>
      <c r="X631" s="558"/>
      <c r="Y631" s="673"/>
      <c r="Z631" s="569"/>
      <c r="AA631" s="569">
        <v>0</v>
      </c>
      <c r="AB631" s="569"/>
      <c r="AC631" s="569"/>
      <c r="AD631" s="569"/>
      <c r="AE631" s="569">
        <v>0</v>
      </c>
      <c r="AF631" s="569"/>
      <c r="AG631" s="569"/>
      <c r="AH631" s="569" t="s">
        <v>6029</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5984</v>
      </c>
      <c r="V632" s="557" t="s">
        <v>5847</v>
      </c>
      <c r="W632" s="558"/>
      <c r="X632" s="558"/>
      <c r="Y632" s="673"/>
      <c r="Z632" s="569"/>
      <c r="AA632" s="569">
        <v>12000</v>
      </c>
      <c r="AB632" s="569"/>
      <c r="AC632" s="569"/>
      <c r="AD632" s="569"/>
      <c r="AE632" s="569">
        <v>12000</v>
      </c>
      <c r="AF632" s="569"/>
      <c r="AG632" s="569"/>
      <c r="AH632" s="569" t="s">
        <v>6030</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7758</v>
      </c>
      <c r="T633" s="671">
        <v>45847</v>
      </c>
      <c r="U633" s="557" t="s">
        <v>4296</v>
      </c>
      <c r="V633" s="557" t="s">
        <v>5733</v>
      </c>
      <c r="W633" s="558" t="s">
        <v>3611</v>
      </c>
      <c r="X633" s="558" t="s">
        <v>238</v>
      </c>
      <c r="Y633" s="673"/>
      <c r="Z633" s="569"/>
      <c r="AA633" s="569">
        <v>0</v>
      </c>
      <c r="AB633" s="569"/>
      <c r="AC633" s="569"/>
      <c r="AD633" s="569"/>
      <c r="AE633" s="569">
        <v>0</v>
      </c>
      <c r="AF633" s="569"/>
      <c r="AG633" s="569"/>
      <c r="AH633" s="569" t="s">
        <v>5987</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7753</v>
      </c>
      <c r="T634" s="671">
        <v>45846</v>
      </c>
      <c r="U634" s="557" t="s">
        <v>596</v>
      </c>
      <c r="V634" s="557" t="s">
        <v>4861</v>
      </c>
      <c r="W634" s="558" t="s">
        <v>561</v>
      </c>
      <c r="X634" s="558" t="s">
        <v>426</v>
      </c>
      <c r="Y634" s="673"/>
      <c r="Z634" s="569"/>
      <c r="AA634" s="569">
        <v>0</v>
      </c>
      <c r="AB634" s="569"/>
      <c r="AC634" s="569"/>
      <c r="AD634" s="569"/>
      <c r="AE634" s="569">
        <v>0</v>
      </c>
      <c r="AF634" s="569"/>
      <c r="AG634" s="569"/>
      <c r="AH634" s="569" t="s">
        <v>6041</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7756</v>
      </c>
      <c r="T635" s="671">
        <v>45845</v>
      </c>
      <c r="U635" s="557" t="s">
        <v>1867</v>
      </c>
      <c r="V635" s="557" t="s">
        <v>4278</v>
      </c>
      <c r="W635" s="558" t="s">
        <v>4070</v>
      </c>
      <c r="X635" s="558" t="s">
        <v>2226</v>
      </c>
      <c r="Y635" s="673">
        <v>50000</v>
      </c>
      <c r="Z635" s="569"/>
      <c r="AA635" s="569">
        <v>0</v>
      </c>
      <c r="AB635" s="569"/>
      <c r="AC635" s="569"/>
      <c r="AD635" s="569"/>
      <c r="AE635" s="569">
        <v>0</v>
      </c>
      <c r="AF635" s="569"/>
      <c r="AG635" s="569"/>
      <c r="AH635" s="569" t="s">
        <v>6171</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7752</v>
      </c>
      <c r="T636" s="671">
        <v>45844</v>
      </c>
      <c r="U636" s="557" t="s">
        <v>556</v>
      </c>
      <c r="V636" s="557"/>
      <c r="W636" s="558" t="s">
        <v>6093</v>
      </c>
      <c r="X636" s="558" t="s">
        <v>6085</v>
      </c>
      <c r="Y636" s="673">
        <v>728000</v>
      </c>
      <c r="Z636" s="569"/>
      <c r="AA636" s="569">
        <v>66000</v>
      </c>
      <c r="AB636" s="569"/>
      <c r="AC636" s="569"/>
      <c r="AD636" s="569"/>
      <c r="AE636" s="569">
        <v>66000</v>
      </c>
      <c r="AF636" s="569"/>
      <c r="AG636" s="569"/>
      <c r="AH636" s="569" t="s">
        <v>6277</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7755</v>
      </c>
      <c r="T637" s="671">
        <v>45843</v>
      </c>
      <c r="U637" s="557" t="s">
        <v>556</v>
      </c>
      <c r="V637" s="557" t="s">
        <v>6079</v>
      </c>
      <c r="W637" s="558" t="s">
        <v>561</v>
      </c>
      <c r="X637" s="558" t="s">
        <v>426</v>
      </c>
      <c r="Y637" s="673">
        <v>300000</v>
      </c>
      <c r="Z637" s="569"/>
      <c r="AA637" s="569">
        <v>45000</v>
      </c>
      <c r="AB637" s="569"/>
      <c r="AC637" s="569"/>
      <c r="AD637" s="569"/>
      <c r="AE637" s="569">
        <v>45000</v>
      </c>
      <c r="AF637" s="569"/>
      <c r="AG637" s="569"/>
      <c r="AH637" s="569" t="s">
        <v>6276</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7754</v>
      </c>
      <c r="T638" s="671">
        <v>45842</v>
      </c>
      <c r="U638" s="557" t="s">
        <v>556</v>
      </c>
      <c r="V638" s="557" t="s">
        <v>557</v>
      </c>
      <c r="W638" s="558" t="s">
        <v>561</v>
      </c>
      <c r="X638" s="558" t="s">
        <v>577</v>
      </c>
      <c r="Y638" s="673" t="s">
        <v>5988</v>
      </c>
      <c r="Z638" s="569"/>
      <c r="AA638" s="569">
        <v>45000</v>
      </c>
      <c r="AB638" s="569"/>
      <c r="AC638" s="569"/>
      <c r="AD638" s="569"/>
      <c r="AE638" s="569">
        <v>45000</v>
      </c>
      <c r="AF638" s="569"/>
      <c r="AG638" s="569"/>
      <c r="AH638" s="569" t="s">
        <v>6275</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5938</v>
      </c>
      <c r="W639" s="558" t="s">
        <v>561</v>
      </c>
      <c r="X639" s="558" t="s">
        <v>426</v>
      </c>
      <c r="Y639" s="673">
        <v>638000</v>
      </c>
      <c r="Z639" s="569"/>
      <c r="AA639" s="569">
        <v>15000</v>
      </c>
      <c r="AB639" s="569"/>
      <c r="AC639" s="569"/>
      <c r="AD639" s="569"/>
      <c r="AE639" s="569">
        <v>15000</v>
      </c>
      <c r="AF639" s="569"/>
      <c r="AG639" s="569"/>
      <c r="AH639" s="569" t="s">
        <v>5943</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5869</v>
      </c>
      <c r="W640" s="558" t="s">
        <v>561</v>
      </c>
      <c r="X640" s="558" t="s">
        <v>426</v>
      </c>
      <c r="Y640" s="673">
        <v>478000</v>
      </c>
      <c r="Z640" s="569"/>
      <c r="AA640" s="569">
        <v>99000</v>
      </c>
      <c r="AB640" s="569"/>
      <c r="AC640" s="569"/>
      <c r="AD640" s="569"/>
      <c r="AE640" s="569">
        <v>99000</v>
      </c>
      <c r="AF640" s="569"/>
      <c r="AG640" s="569"/>
      <c r="AH640" s="569" t="s">
        <v>5949</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7747</v>
      </c>
      <c r="T641" s="671">
        <v>45838</v>
      </c>
      <c r="U641" s="557" t="s">
        <v>5870</v>
      </c>
      <c r="V641" s="557" t="s">
        <v>5815</v>
      </c>
      <c r="W641" s="558" t="s">
        <v>561</v>
      </c>
      <c r="X641" s="558" t="s">
        <v>214</v>
      </c>
      <c r="Y641" s="673" t="s">
        <v>5948</v>
      </c>
      <c r="Z641" s="569"/>
      <c r="AA641" s="569">
        <v>204000</v>
      </c>
      <c r="AB641" s="569"/>
      <c r="AC641" s="569"/>
      <c r="AD641" s="569"/>
      <c r="AE641" s="569">
        <v>204000</v>
      </c>
      <c r="AF641" s="569"/>
      <c r="AG641" s="569"/>
      <c r="AH641" s="569" t="s">
        <v>5950</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5038</v>
      </c>
      <c r="T642" s="671">
        <v>45838</v>
      </c>
      <c r="U642" s="672" t="s">
        <v>578</v>
      </c>
      <c r="V642" s="672" t="s">
        <v>4304</v>
      </c>
      <c r="W642" s="558" t="s">
        <v>580</v>
      </c>
      <c r="X642" s="558"/>
      <c r="Y642" s="673">
        <v>464000</v>
      </c>
      <c r="Z642" s="569"/>
      <c r="AA642" s="569">
        <v>132000</v>
      </c>
      <c r="AB642" s="569"/>
      <c r="AC642" s="569"/>
      <c r="AD642" s="569"/>
      <c r="AE642" s="569">
        <v>132000</v>
      </c>
      <c r="AF642" s="569"/>
      <c r="AG642" s="569"/>
      <c r="AH642" s="569" t="s">
        <v>5809</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5889</v>
      </c>
      <c r="W643" s="558" t="s">
        <v>5890</v>
      </c>
      <c r="X643" s="558" t="s">
        <v>426</v>
      </c>
      <c r="Y643" s="673">
        <v>182000</v>
      </c>
      <c r="Z643" s="569"/>
      <c r="AA643" s="569">
        <v>121000</v>
      </c>
      <c r="AB643" s="569"/>
      <c r="AC643" s="569"/>
      <c r="AD643" s="569"/>
      <c r="AE643" s="569">
        <v>121000</v>
      </c>
      <c r="AF643" s="569"/>
      <c r="AG643" s="569"/>
      <c r="AH643" s="569" t="s">
        <v>5908</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7746</v>
      </c>
      <c r="T644" s="671">
        <v>45838</v>
      </c>
      <c r="U644" s="672" t="s">
        <v>1641</v>
      </c>
      <c r="V644" s="672" t="s">
        <v>5806</v>
      </c>
      <c r="W644" s="558" t="s">
        <v>5878</v>
      </c>
      <c r="X644" s="558" t="s">
        <v>214</v>
      </c>
      <c r="Y644" s="673">
        <v>370000</v>
      </c>
      <c r="Z644" s="569"/>
      <c r="AA644" s="569">
        <v>15000</v>
      </c>
      <c r="AB644" s="569"/>
      <c r="AC644" s="569"/>
      <c r="AD644" s="569"/>
      <c r="AE644" s="569">
        <v>15000</v>
      </c>
      <c r="AF644" s="569"/>
      <c r="AG644" s="569"/>
      <c r="AH644" s="569" t="s">
        <v>5807</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7745</v>
      </c>
      <c r="T645" s="671">
        <v>45838</v>
      </c>
      <c r="U645" s="557" t="s">
        <v>5929</v>
      </c>
      <c r="V645" s="557" t="s">
        <v>5905</v>
      </c>
      <c r="W645" s="558" t="s">
        <v>561</v>
      </c>
      <c r="X645" s="558" t="s">
        <v>426</v>
      </c>
      <c r="Y645" s="673">
        <v>326000</v>
      </c>
      <c r="Z645" s="569"/>
      <c r="AA645" s="569">
        <v>104000</v>
      </c>
      <c r="AB645" s="569"/>
      <c r="AC645" s="569"/>
      <c r="AD645" s="569"/>
      <c r="AE645" s="569">
        <v>104000</v>
      </c>
      <c r="AF645" s="569"/>
      <c r="AG645" s="569"/>
      <c r="AH645" s="569" t="s">
        <v>5937</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5402</v>
      </c>
      <c r="T646" s="671">
        <v>45838</v>
      </c>
      <c r="U646" s="557" t="s">
        <v>4859</v>
      </c>
      <c r="V646" s="557" t="s">
        <v>5951</v>
      </c>
      <c r="W646" s="558" t="s">
        <v>561</v>
      </c>
      <c r="X646" s="558" t="s">
        <v>238</v>
      </c>
      <c r="Y646" s="673">
        <v>283000</v>
      </c>
      <c r="Z646" s="569"/>
      <c r="AA646" s="569">
        <v>71000</v>
      </c>
      <c r="AB646" s="569"/>
      <c r="AC646" s="569"/>
      <c r="AD646" s="569"/>
      <c r="AE646" s="569">
        <v>71000</v>
      </c>
      <c r="AF646" s="569"/>
      <c r="AG646" s="569"/>
      <c r="AH646" s="569" t="s">
        <v>5952</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7744</v>
      </c>
      <c r="T647" s="671">
        <v>45838</v>
      </c>
      <c r="U647" s="557" t="s">
        <v>566</v>
      </c>
      <c r="V647" s="557" t="s">
        <v>5707</v>
      </c>
      <c r="W647" s="558" t="s">
        <v>4780</v>
      </c>
      <c r="X647" s="558" t="s">
        <v>214</v>
      </c>
      <c r="Y647" s="673">
        <v>523000</v>
      </c>
      <c r="Z647" s="569"/>
      <c r="AA647" s="569">
        <v>71000</v>
      </c>
      <c r="AB647" s="569"/>
      <c r="AC647" s="569"/>
      <c r="AD647" s="569"/>
      <c r="AE647" s="569">
        <v>71000</v>
      </c>
      <c r="AF647" s="569"/>
      <c r="AG647" s="569"/>
      <c r="AH647" s="569" t="s">
        <v>5959</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7743</v>
      </c>
      <c r="T648" s="671">
        <v>45838</v>
      </c>
      <c r="U648" s="557" t="s">
        <v>4733</v>
      </c>
      <c r="V648" s="557" t="s">
        <v>5675</v>
      </c>
      <c r="W648" s="558" t="s">
        <v>2722</v>
      </c>
      <c r="X648" s="558" t="s">
        <v>214</v>
      </c>
      <c r="Y648" s="673">
        <v>803000</v>
      </c>
      <c r="Z648" s="569"/>
      <c r="AA648" s="569">
        <v>93000</v>
      </c>
      <c r="AB648" s="569"/>
      <c r="AC648" s="569"/>
      <c r="AD648" s="569"/>
      <c r="AE648" s="569">
        <v>93000</v>
      </c>
      <c r="AF648" s="569"/>
      <c r="AG648" s="569"/>
      <c r="AH648" s="569" t="s">
        <v>5970</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5687</v>
      </c>
      <c r="T649" s="671">
        <v>45838</v>
      </c>
      <c r="U649" s="557" t="s">
        <v>5940</v>
      </c>
      <c r="V649" s="557" t="s">
        <v>5939</v>
      </c>
      <c r="W649" s="558" t="s">
        <v>561</v>
      </c>
      <c r="X649" s="558" t="s">
        <v>424</v>
      </c>
      <c r="Y649" s="673">
        <v>515000</v>
      </c>
      <c r="Z649" s="569"/>
      <c r="AA649" s="569">
        <v>70000</v>
      </c>
      <c r="AB649" s="569"/>
      <c r="AC649" s="569"/>
      <c r="AD649" s="569"/>
      <c r="AE649" s="569">
        <v>70000</v>
      </c>
      <c r="AF649" s="569"/>
      <c r="AG649" s="569"/>
      <c r="AH649" s="569" t="s">
        <v>5968</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5010</v>
      </c>
      <c r="V650" s="557" t="s">
        <v>5894</v>
      </c>
      <c r="W650" s="558" t="s">
        <v>561</v>
      </c>
      <c r="X650" s="558" t="s">
        <v>214</v>
      </c>
      <c r="Y650" s="673">
        <v>401000</v>
      </c>
      <c r="Z650" s="569"/>
      <c r="AA650" s="569">
        <v>86000</v>
      </c>
      <c r="AB650" s="569"/>
      <c r="AC650" s="569"/>
      <c r="AD650" s="569"/>
      <c r="AE650" s="569">
        <v>86000</v>
      </c>
      <c r="AF650" s="569"/>
      <c r="AG650" s="569"/>
      <c r="AH650" s="569" t="s">
        <v>5945</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5010</v>
      </c>
      <c r="V651" s="557" t="s">
        <v>5944</v>
      </c>
      <c r="W651" s="558" t="s">
        <v>561</v>
      </c>
      <c r="X651" s="558" t="s">
        <v>426</v>
      </c>
      <c r="Y651" s="673">
        <v>404000</v>
      </c>
      <c r="Z651" s="569"/>
      <c r="AA651" s="569">
        <v>82000</v>
      </c>
      <c r="AB651" s="569"/>
      <c r="AC651" s="569"/>
      <c r="AD651" s="569"/>
      <c r="AE651" s="569">
        <v>82000</v>
      </c>
      <c r="AF651" s="569"/>
      <c r="AG651" s="569"/>
      <c r="AH651" s="569" t="s">
        <v>5946</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5010</v>
      </c>
      <c r="V652" s="557" t="s">
        <v>5941</v>
      </c>
      <c r="W652" s="558" t="s">
        <v>561</v>
      </c>
      <c r="X652" s="558" t="s">
        <v>427</v>
      </c>
      <c r="Y652" s="673">
        <v>260000</v>
      </c>
      <c r="Z652" s="569"/>
      <c r="AA652" s="569">
        <v>0</v>
      </c>
      <c r="AB652" s="569"/>
      <c r="AC652" s="569"/>
      <c r="AD652" s="569"/>
      <c r="AE652" s="569">
        <v>0</v>
      </c>
      <c r="AF652" s="569"/>
      <c r="AG652" s="569"/>
      <c r="AH652" s="569" t="s">
        <v>5942</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5570</v>
      </c>
      <c r="W653" s="558" t="s">
        <v>561</v>
      </c>
      <c r="X653" s="558" t="s">
        <v>426</v>
      </c>
      <c r="Y653" s="673">
        <v>482000</v>
      </c>
      <c r="Z653" s="569"/>
      <c r="AA653" s="569">
        <v>71000</v>
      </c>
      <c r="AB653" s="569"/>
      <c r="AC653" s="569"/>
      <c r="AD653" s="569"/>
      <c r="AE653" s="569">
        <v>71000</v>
      </c>
      <c r="AF653" s="569"/>
      <c r="AG653" s="569"/>
      <c r="AH653" s="569" t="s">
        <v>5906</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5439</v>
      </c>
      <c r="H654" s="405">
        <v>3000</v>
      </c>
      <c r="T654" s="671">
        <v>45833</v>
      </c>
      <c r="U654" s="557" t="s">
        <v>2421</v>
      </c>
      <c r="V654" s="557" t="s">
        <v>5640</v>
      </c>
      <c r="W654" s="558" t="s">
        <v>561</v>
      </c>
      <c r="X654" s="558" t="s">
        <v>426</v>
      </c>
      <c r="Y654" s="673">
        <v>419000</v>
      </c>
      <c r="Z654" s="569"/>
      <c r="AA654" s="569">
        <v>143000</v>
      </c>
      <c r="AB654" s="569"/>
      <c r="AC654" s="569"/>
      <c r="AD654" s="569"/>
      <c r="AE654" s="569">
        <v>143000</v>
      </c>
      <c r="AF654" s="569"/>
      <c r="AG654" s="569"/>
      <c r="AH654" s="569" t="s">
        <v>5907</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5902</v>
      </c>
      <c r="W655" s="558" t="s">
        <v>5672</v>
      </c>
      <c r="X655" s="558"/>
      <c r="Y655" s="673" t="s">
        <v>5903</v>
      </c>
      <c r="Z655" s="569"/>
      <c r="AA655" s="569">
        <v>40000</v>
      </c>
      <c r="AB655" s="569"/>
      <c r="AC655" s="569"/>
      <c r="AD655" s="569"/>
      <c r="AE655" s="569">
        <v>40000</v>
      </c>
      <c r="AF655" s="569"/>
      <c r="AG655" s="569"/>
      <c r="AH655" s="569" t="s">
        <v>5904</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5901</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7732</v>
      </c>
      <c r="T657" s="671">
        <v>45830</v>
      </c>
      <c r="U657" s="557" t="s">
        <v>5876</v>
      </c>
      <c r="V657" s="557" t="s">
        <v>5852</v>
      </c>
      <c r="W657" s="558" t="s">
        <v>561</v>
      </c>
      <c r="X657" s="558" t="s">
        <v>577</v>
      </c>
      <c r="Y657" s="673"/>
      <c r="Z657" s="569"/>
      <c r="AA657" s="569">
        <v>126000</v>
      </c>
      <c r="AB657" s="569"/>
      <c r="AC657" s="569"/>
      <c r="AD657" s="569"/>
      <c r="AE657" s="569">
        <v>126000</v>
      </c>
      <c r="AF657" s="569"/>
      <c r="AG657" s="569"/>
      <c r="AH657" s="569" t="s">
        <v>5881</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5896</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6512</v>
      </c>
      <c r="V659" s="557" t="s">
        <v>5865</v>
      </c>
      <c r="W659" s="558" t="s">
        <v>561</v>
      </c>
      <c r="X659" s="558" t="s">
        <v>426</v>
      </c>
      <c r="Y659" s="673">
        <v>317000</v>
      </c>
      <c r="Z659" s="569"/>
      <c r="AA659" s="569">
        <v>70000</v>
      </c>
      <c r="AB659" s="569"/>
      <c r="AC659" s="569"/>
      <c r="AD659" s="569"/>
      <c r="AE659" s="569">
        <v>70000</v>
      </c>
      <c r="AF659" s="569"/>
      <c r="AG659" s="569"/>
      <c r="AH659" s="569" t="s">
        <v>5893</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7689</v>
      </c>
      <c r="T660" s="671">
        <v>45827</v>
      </c>
      <c r="U660" s="557" t="s">
        <v>596</v>
      </c>
      <c r="V660" s="557" t="s">
        <v>5862</v>
      </c>
      <c r="W660" s="558" t="s">
        <v>1442</v>
      </c>
      <c r="X660" s="558" t="s">
        <v>427</v>
      </c>
      <c r="Y660" s="673">
        <v>453000</v>
      </c>
      <c r="Z660" s="569"/>
      <c r="AA660" s="569">
        <v>66000</v>
      </c>
      <c r="AB660" s="569"/>
      <c r="AC660" s="569"/>
      <c r="AD660" s="569"/>
      <c r="AE660" s="569">
        <v>66000</v>
      </c>
      <c r="AF660" s="569"/>
      <c r="AG660" s="569"/>
      <c r="AH660" s="569" t="s">
        <v>5875</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7688</v>
      </c>
      <c r="T661" s="671">
        <v>45826</v>
      </c>
      <c r="U661" s="557" t="s">
        <v>1523</v>
      </c>
      <c r="V661" s="557" t="s">
        <v>5854</v>
      </c>
      <c r="W661" s="558" t="s">
        <v>5855</v>
      </c>
      <c r="X661" s="558" t="s">
        <v>426</v>
      </c>
      <c r="Y661" s="673">
        <v>235000</v>
      </c>
      <c r="Z661" s="569"/>
      <c r="AA661" s="569">
        <v>75000</v>
      </c>
      <c r="AB661" s="569"/>
      <c r="AC661" s="569"/>
      <c r="AD661" s="569"/>
      <c r="AE661" s="569">
        <v>75000</v>
      </c>
      <c r="AF661" s="569"/>
      <c r="AG661" s="569"/>
      <c r="AH661" s="569" t="s">
        <v>5883</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4999</v>
      </c>
      <c r="T662" s="671">
        <v>45825</v>
      </c>
      <c r="U662" s="557" t="s">
        <v>1523</v>
      </c>
      <c r="V662" s="557" t="s">
        <v>5856</v>
      </c>
      <c r="W662" s="558" t="s">
        <v>561</v>
      </c>
      <c r="X662" s="558" t="s">
        <v>5133</v>
      </c>
      <c r="Y662" s="673">
        <v>573000</v>
      </c>
      <c r="Z662" s="569"/>
      <c r="AA662" s="569">
        <v>70000</v>
      </c>
      <c r="AB662" s="569"/>
      <c r="AC662" s="569"/>
      <c r="AD662" s="569"/>
      <c r="AE662" s="569">
        <v>70000</v>
      </c>
      <c r="AF662" s="569"/>
      <c r="AG662" s="569"/>
      <c r="AH662" s="569" t="s">
        <v>5892</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7690</v>
      </c>
      <c r="T663" s="671">
        <v>45824</v>
      </c>
      <c r="U663" s="557" t="s">
        <v>3708</v>
      </c>
      <c r="V663" s="557" t="s">
        <v>3709</v>
      </c>
      <c r="W663" s="558" t="s">
        <v>562</v>
      </c>
      <c r="X663" s="558" t="s">
        <v>426</v>
      </c>
      <c r="Y663" s="673" t="s">
        <v>5863</v>
      </c>
      <c r="Z663" s="569"/>
      <c r="AA663" s="569">
        <v>70000</v>
      </c>
      <c r="AB663" s="569"/>
      <c r="AC663" s="569"/>
      <c r="AD663" s="569"/>
      <c r="AE663" s="569">
        <v>70000</v>
      </c>
      <c r="AF663" s="569"/>
      <c r="AG663" s="569"/>
      <c r="AH663" s="569" t="s">
        <v>5882</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7692</v>
      </c>
      <c r="T664" s="671">
        <v>45823</v>
      </c>
      <c r="U664" s="557" t="s">
        <v>1697</v>
      </c>
      <c r="V664" s="557" t="s">
        <v>5712</v>
      </c>
      <c r="W664" s="558" t="s">
        <v>561</v>
      </c>
      <c r="X664" s="558" t="s">
        <v>5133</v>
      </c>
      <c r="Y664" s="673">
        <v>487000</v>
      </c>
      <c r="Z664" s="569"/>
      <c r="AA664" s="569">
        <v>11000</v>
      </c>
      <c r="AB664" s="569"/>
      <c r="AC664" s="569"/>
      <c r="AD664" s="569"/>
      <c r="AE664" s="569">
        <v>11000</v>
      </c>
      <c r="AF664" s="569"/>
      <c r="AG664" s="569"/>
      <c r="AH664" s="569" t="s">
        <v>5880</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7687</v>
      </c>
      <c r="T665" s="671">
        <v>45822</v>
      </c>
      <c r="U665" s="557" t="s">
        <v>5631</v>
      </c>
      <c r="V665" s="557" t="s">
        <v>5832</v>
      </c>
      <c r="W665" s="558" t="s">
        <v>561</v>
      </c>
      <c r="X665" s="558" t="s">
        <v>427</v>
      </c>
      <c r="Y665" s="673">
        <v>280000</v>
      </c>
      <c r="Z665" s="569"/>
      <c r="AA665" s="569">
        <v>91000</v>
      </c>
      <c r="AB665" s="569"/>
      <c r="AC665" s="569"/>
      <c r="AD665" s="569"/>
      <c r="AE665" s="569">
        <v>91000</v>
      </c>
      <c r="AF665" s="569"/>
      <c r="AG665" s="569"/>
      <c r="AH665" s="569" t="s">
        <v>5873</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7691</v>
      </c>
      <c r="T666" s="671">
        <v>45821</v>
      </c>
      <c r="U666" s="557" t="s">
        <v>2101</v>
      </c>
      <c r="V666" s="557" t="s">
        <v>5884</v>
      </c>
      <c r="W666" s="558" t="s">
        <v>561</v>
      </c>
      <c r="X666" s="558" t="s">
        <v>426</v>
      </c>
      <c r="Y666" s="673">
        <v>727000</v>
      </c>
      <c r="Z666" s="569"/>
      <c r="AA666" s="569">
        <v>67000</v>
      </c>
      <c r="AB666" s="569"/>
      <c r="AC666" s="569"/>
      <c r="AD666" s="569"/>
      <c r="AE666" s="569">
        <v>67000</v>
      </c>
      <c r="AF666" s="569"/>
      <c r="AG666" s="569"/>
      <c r="AH666" s="569" t="s">
        <v>5872</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5853</v>
      </c>
      <c r="V667" s="557">
        <v>1090476754</v>
      </c>
      <c r="W667" s="558" t="s">
        <v>4285</v>
      </c>
      <c r="X667" s="558" t="s">
        <v>5886</v>
      </c>
      <c r="Y667" s="673">
        <v>755000</v>
      </c>
      <c r="Z667" s="569"/>
      <c r="AA667" s="569">
        <v>71000</v>
      </c>
      <c r="AB667" s="569"/>
      <c r="AC667" s="569"/>
      <c r="AD667" s="569"/>
      <c r="AE667" s="569">
        <v>71000</v>
      </c>
      <c r="AF667" s="569"/>
      <c r="AG667" s="569"/>
      <c r="AH667" s="569" t="s">
        <v>5885</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7673</v>
      </c>
      <c r="T668" s="671">
        <v>45819</v>
      </c>
      <c r="U668" s="557" t="s">
        <v>1814</v>
      </c>
      <c r="V668" s="557" t="s">
        <v>5480</v>
      </c>
      <c r="W668" s="558" t="s">
        <v>561</v>
      </c>
      <c r="X668" s="558" t="s">
        <v>424</v>
      </c>
      <c r="Y668" s="673">
        <v>420000</v>
      </c>
      <c r="Z668" s="569"/>
      <c r="AA668" s="569">
        <v>91000</v>
      </c>
      <c r="AB668" s="569"/>
      <c r="AC668" s="569"/>
      <c r="AD668" s="569"/>
      <c r="AE668" s="569">
        <v>91000</v>
      </c>
      <c r="AF668" s="569"/>
      <c r="AG668" s="569"/>
      <c r="AH668" s="569" t="s">
        <v>5805</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7195</v>
      </c>
      <c r="T669" s="671">
        <v>45818</v>
      </c>
      <c r="U669" s="557" t="s">
        <v>587</v>
      </c>
      <c r="V669" s="557" t="s">
        <v>5808</v>
      </c>
      <c r="W669" s="558" t="s">
        <v>5802</v>
      </c>
      <c r="X669" s="558" t="s">
        <v>214</v>
      </c>
      <c r="Y669" s="673">
        <v>300000</v>
      </c>
      <c r="Z669" s="569"/>
      <c r="AA669" s="569">
        <v>42000</v>
      </c>
      <c r="AB669" s="569"/>
      <c r="AC669" s="569"/>
      <c r="AD669" s="569"/>
      <c r="AE669" s="569">
        <v>42000</v>
      </c>
      <c r="AF669" s="569"/>
      <c r="AG669" s="569"/>
      <c r="AH669" s="569" t="s">
        <v>5804</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5803</v>
      </c>
      <c r="W670" s="558" t="s">
        <v>561</v>
      </c>
      <c r="X670" s="558" t="s">
        <v>426</v>
      </c>
      <c r="Y670" s="673">
        <v>1153000</v>
      </c>
      <c r="Z670" s="569"/>
      <c r="AA670" s="569">
        <v>80000</v>
      </c>
      <c r="AB670" s="569"/>
      <c r="AC670" s="569"/>
      <c r="AD670" s="569"/>
      <c r="AE670" s="569">
        <v>80000</v>
      </c>
      <c r="AF670" s="569"/>
      <c r="AG670" s="569"/>
      <c r="AH670" s="569" t="s">
        <v>5810</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5386</v>
      </c>
      <c r="W671" s="558" t="s">
        <v>561</v>
      </c>
      <c r="X671" s="558" t="s">
        <v>214</v>
      </c>
      <c r="Y671" s="673">
        <v>427000</v>
      </c>
      <c r="Z671" s="569"/>
      <c r="AA671" s="569">
        <v>0</v>
      </c>
      <c r="AB671" s="569"/>
      <c r="AC671" s="569"/>
      <c r="AD671" s="569"/>
      <c r="AE671" s="569">
        <v>0</v>
      </c>
      <c r="AF671" s="569"/>
      <c r="AG671" s="569"/>
      <c r="AH671" s="569" t="s">
        <v>5761</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4733</v>
      </c>
      <c r="V672" s="557" t="s">
        <v>5822</v>
      </c>
      <c r="W672" s="558" t="s">
        <v>561</v>
      </c>
      <c r="X672" s="558" t="s">
        <v>214</v>
      </c>
      <c r="Y672" s="673">
        <v>288000</v>
      </c>
      <c r="Z672" s="569"/>
      <c r="AA672" s="569">
        <v>87000</v>
      </c>
      <c r="AB672" s="569"/>
      <c r="AC672" s="569"/>
      <c r="AD672" s="569"/>
      <c r="AE672" s="569">
        <v>87000</v>
      </c>
      <c r="AF672" s="569"/>
      <c r="AG672" s="569"/>
      <c r="AH672" s="569" t="s">
        <v>5898</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4859</v>
      </c>
      <c r="V673" s="557" t="s">
        <v>5867</v>
      </c>
      <c r="W673" s="558" t="s">
        <v>580</v>
      </c>
      <c r="X673" s="558" t="s">
        <v>427</v>
      </c>
      <c r="Y673" s="673">
        <v>563000</v>
      </c>
      <c r="Z673" s="569"/>
      <c r="AA673" s="569">
        <v>62000</v>
      </c>
      <c r="AB673" s="569"/>
      <c r="AC673" s="569"/>
      <c r="AD673" s="569"/>
      <c r="AE673" s="569">
        <v>62000</v>
      </c>
      <c r="AF673" s="569"/>
      <c r="AG673" s="569"/>
      <c r="AH673" s="569" t="s">
        <v>5897</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7655</v>
      </c>
      <c r="T674" s="671">
        <v>45812</v>
      </c>
      <c r="U674" s="557" t="s">
        <v>556</v>
      </c>
      <c r="V674" s="557" t="s">
        <v>5895</v>
      </c>
      <c r="W674" s="558" t="s">
        <v>561</v>
      </c>
      <c r="X674" s="558" t="s">
        <v>426</v>
      </c>
      <c r="Y674" s="673">
        <v>430000</v>
      </c>
      <c r="Z674" s="569"/>
      <c r="AA674" s="569">
        <v>45000</v>
      </c>
      <c r="AB674" s="569"/>
      <c r="AC674" s="569"/>
      <c r="AD674" s="569"/>
      <c r="AE674" s="569">
        <v>45000</v>
      </c>
      <c r="AF674" s="569"/>
      <c r="AG674" s="569"/>
      <c r="AH674" s="569" t="s">
        <v>5966</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7643</v>
      </c>
      <c r="T675" s="671">
        <v>45812</v>
      </c>
      <c r="U675" s="557" t="s">
        <v>556</v>
      </c>
      <c r="V675" s="557" t="s">
        <v>5971</v>
      </c>
      <c r="W675" s="558" t="s">
        <v>561</v>
      </c>
      <c r="X675" s="558" t="s">
        <v>2794</v>
      </c>
      <c r="Y675" s="673"/>
      <c r="Z675" s="569"/>
      <c r="AA675" s="569">
        <v>-120000</v>
      </c>
      <c r="AB675" s="569"/>
      <c r="AC675" s="569"/>
      <c r="AD675" s="569"/>
      <c r="AE675" s="569">
        <v>-120000</v>
      </c>
      <c r="AF675" s="569"/>
      <c r="AG675" s="569"/>
      <c r="AH675" s="569" t="s">
        <v>5972</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7644</v>
      </c>
      <c r="T676" s="671">
        <v>45811</v>
      </c>
      <c r="U676" s="557" t="s">
        <v>556</v>
      </c>
      <c r="V676" s="557" t="s">
        <v>5825</v>
      </c>
      <c r="W676" s="558" t="s">
        <v>562</v>
      </c>
      <c r="X676" s="558" t="s">
        <v>426</v>
      </c>
      <c r="Y676" s="673">
        <v>500000</v>
      </c>
      <c r="Z676" s="569"/>
      <c r="AA676" s="569">
        <v>45000</v>
      </c>
      <c r="AB676" s="569"/>
      <c r="AC676" s="569"/>
      <c r="AD676" s="569"/>
      <c r="AE676" s="569">
        <v>45000</v>
      </c>
      <c r="AF676" s="569"/>
      <c r="AG676" s="569"/>
      <c r="AH676" s="569" t="s">
        <v>5965</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7651</v>
      </c>
      <c r="T677" s="671">
        <v>45810</v>
      </c>
      <c r="U677" s="557" t="s">
        <v>556</v>
      </c>
      <c r="V677" s="557" t="s">
        <v>5857</v>
      </c>
      <c r="W677" s="558" t="s">
        <v>562</v>
      </c>
      <c r="X677" s="558" t="s">
        <v>426</v>
      </c>
      <c r="Y677" s="673" t="s">
        <v>5871</v>
      </c>
      <c r="Z677" s="569"/>
      <c r="AA677" s="569">
        <v>45000</v>
      </c>
      <c r="AB677" s="569"/>
      <c r="AC677" s="569"/>
      <c r="AD677" s="569"/>
      <c r="AE677" s="569">
        <v>45000</v>
      </c>
      <c r="AF677" s="569"/>
      <c r="AG677" s="569"/>
      <c r="AH677" s="569" t="s">
        <v>5967</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7649</v>
      </c>
      <c r="T678" s="671">
        <v>45809</v>
      </c>
      <c r="U678" s="557" t="s">
        <v>556</v>
      </c>
      <c r="V678" s="557" t="s">
        <v>5879</v>
      </c>
      <c r="W678" s="558" t="s">
        <v>561</v>
      </c>
      <c r="X678" s="558" t="s">
        <v>424</v>
      </c>
      <c r="Y678" s="673">
        <v>797000</v>
      </c>
      <c r="Z678" s="569"/>
      <c r="AA678" s="569">
        <v>45000</v>
      </c>
      <c r="AB678" s="569"/>
      <c r="AC678" s="569"/>
      <c r="AD678" s="569"/>
      <c r="AE678" s="569">
        <v>45000</v>
      </c>
      <c r="AF678" s="569"/>
      <c r="AG678" s="569"/>
      <c r="AH678" s="569" t="s">
        <v>5964</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7647</v>
      </c>
      <c r="T679" s="671">
        <v>45808</v>
      </c>
      <c r="U679" s="557" t="s">
        <v>566</v>
      </c>
      <c r="V679" s="557" t="s">
        <v>5686</v>
      </c>
      <c r="W679" s="558" t="s">
        <v>561</v>
      </c>
      <c r="X679" s="558" t="s">
        <v>426</v>
      </c>
      <c r="Y679" s="673">
        <v>1061000</v>
      </c>
      <c r="Z679" s="569"/>
      <c r="AA679" s="569">
        <v>73000</v>
      </c>
      <c r="AB679" s="569"/>
      <c r="AC679" s="569"/>
      <c r="AD679" s="569"/>
      <c r="AE679" s="569">
        <v>73000</v>
      </c>
      <c r="AF679" s="569"/>
      <c r="AG679" s="569"/>
      <c r="AH679" s="569" t="s">
        <v>5704</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7652</v>
      </c>
      <c r="T680" s="671">
        <v>45808</v>
      </c>
      <c r="U680" s="557" t="s">
        <v>1727</v>
      </c>
      <c r="V680" s="557" t="s">
        <v>5668</v>
      </c>
      <c r="W680" s="558" t="s">
        <v>561</v>
      </c>
      <c r="X680" s="558" t="s">
        <v>214</v>
      </c>
      <c r="Y680" s="673">
        <v>215000</v>
      </c>
      <c r="Z680" s="569"/>
      <c r="AA680" s="569">
        <v>70000</v>
      </c>
      <c r="AB680" s="569"/>
      <c r="AC680" s="569"/>
      <c r="AD680" s="569"/>
      <c r="AE680" s="569">
        <v>70000</v>
      </c>
      <c r="AF680" s="569"/>
      <c r="AG680" s="569"/>
      <c r="AH680" s="569" t="s">
        <v>5677</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7645</v>
      </c>
      <c r="T681" s="671">
        <v>45808</v>
      </c>
      <c r="U681" s="557" t="s">
        <v>3970</v>
      </c>
      <c r="V681" s="557" t="s">
        <v>5642</v>
      </c>
      <c r="W681" s="558" t="s">
        <v>5641</v>
      </c>
      <c r="X681" s="558" t="s">
        <v>238</v>
      </c>
      <c r="Y681" s="673">
        <v>409000</v>
      </c>
      <c r="Z681" s="569"/>
      <c r="AA681" s="569">
        <v>66000</v>
      </c>
      <c r="AB681" s="569"/>
      <c r="AC681" s="569"/>
      <c r="AD681" s="569"/>
      <c r="AE681" s="569">
        <v>66000</v>
      </c>
      <c r="AF681" s="569"/>
      <c r="AG681" s="569"/>
      <c r="AH681" s="569" t="s">
        <v>5737</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4304</v>
      </c>
      <c r="W682" s="558" t="s">
        <v>4229</v>
      </c>
      <c r="X682" s="558" t="s">
        <v>214</v>
      </c>
      <c r="Y682" s="673">
        <v>518000</v>
      </c>
      <c r="Z682" s="569"/>
      <c r="AA682" s="569">
        <v>70000</v>
      </c>
      <c r="AB682" s="569"/>
      <c r="AC682" s="569"/>
      <c r="AD682" s="569"/>
      <c r="AE682" s="569">
        <v>70000</v>
      </c>
      <c r="AF682" s="569"/>
      <c r="AG682" s="569"/>
      <c r="AH682" s="569" t="s">
        <v>5736</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5439</v>
      </c>
      <c r="H683" s="405" t="s">
        <v>7650</v>
      </c>
      <c r="T683" s="671">
        <v>45808</v>
      </c>
      <c r="U683" s="557" t="s">
        <v>3755</v>
      </c>
      <c r="V683" s="557" t="s">
        <v>4320</v>
      </c>
      <c r="W683" s="558" t="s">
        <v>561</v>
      </c>
      <c r="X683" s="558" t="s">
        <v>571</v>
      </c>
      <c r="Y683" s="673">
        <v>1397000</v>
      </c>
      <c r="Z683" s="569"/>
      <c r="AA683" s="569">
        <v>103000</v>
      </c>
      <c r="AB683" s="569"/>
      <c r="AC683" s="569"/>
      <c r="AD683" s="569"/>
      <c r="AE683" s="569">
        <v>103000</v>
      </c>
      <c r="AF683" s="569"/>
      <c r="AG683" s="569"/>
      <c r="AH683" s="569" t="s">
        <v>5719</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7646</v>
      </c>
      <c r="T684" s="671">
        <v>45808</v>
      </c>
      <c r="U684" s="557" t="s">
        <v>1462</v>
      </c>
      <c r="V684" s="557" t="s">
        <v>5728</v>
      </c>
      <c r="W684" s="558" t="s">
        <v>561</v>
      </c>
      <c r="X684" s="558" t="s">
        <v>426</v>
      </c>
      <c r="Y684" s="673">
        <v>619000</v>
      </c>
      <c r="Z684" s="569"/>
      <c r="AA684" s="569">
        <v>71000</v>
      </c>
      <c r="AB684" s="569"/>
      <c r="AC684" s="569"/>
      <c r="AD684" s="569"/>
      <c r="AE684" s="569">
        <v>71000</v>
      </c>
      <c r="AF684" s="569"/>
      <c r="AG684" s="569"/>
      <c r="AH684" s="569" t="s">
        <v>5731</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5703</v>
      </c>
      <c r="W685" s="558" t="s">
        <v>4780</v>
      </c>
      <c r="X685" s="558" t="s">
        <v>455</v>
      </c>
      <c r="Y685" s="673" t="s">
        <v>5702</v>
      </c>
      <c r="Z685" s="569"/>
      <c r="AA685" s="569">
        <v>96000</v>
      </c>
      <c r="AB685" s="569"/>
      <c r="AC685" s="569"/>
      <c r="AD685" s="569"/>
      <c r="AE685" s="569">
        <v>96000</v>
      </c>
      <c r="AF685" s="569"/>
      <c r="AG685" s="569"/>
      <c r="AH685" s="569" t="s">
        <v>5735</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7648</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5734</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5729</v>
      </c>
      <c r="V687" s="557" t="s">
        <v>5730</v>
      </c>
      <c r="W687" s="558" t="s">
        <v>5725</v>
      </c>
      <c r="X687" s="558" t="s">
        <v>426</v>
      </c>
      <c r="Y687" s="673">
        <v>105000</v>
      </c>
      <c r="Z687" s="569"/>
      <c r="AA687" s="569">
        <v>32000</v>
      </c>
      <c r="AB687" s="569"/>
      <c r="AC687" s="569"/>
      <c r="AD687" s="569"/>
      <c r="AE687" s="569">
        <v>32000</v>
      </c>
      <c r="AF687" s="569"/>
      <c r="AG687" s="569"/>
      <c r="AH687" s="569" t="s">
        <v>5726</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7627</v>
      </c>
      <c r="T688" s="671">
        <v>45808</v>
      </c>
      <c r="U688" s="557" t="s">
        <v>5300</v>
      </c>
      <c r="V688" s="557" t="s">
        <v>5724</v>
      </c>
      <c r="W688" s="558" t="s">
        <v>561</v>
      </c>
      <c r="X688" s="558" t="s">
        <v>426</v>
      </c>
      <c r="Y688" s="673">
        <v>333000</v>
      </c>
      <c r="Z688" s="569"/>
      <c r="AA688" s="569">
        <v>0</v>
      </c>
      <c r="AB688" s="569"/>
      <c r="AC688" s="569"/>
      <c r="AD688" s="569"/>
      <c r="AE688" s="569">
        <v>0</v>
      </c>
      <c r="AF688" s="569"/>
      <c r="AG688" s="569"/>
      <c r="AH688" s="569" t="s">
        <v>5755</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7609</v>
      </c>
      <c r="T689" s="671">
        <v>45808</v>
      </c>
      <c r="U689" s="557" t="s">
        <v>1930</v>
      </c>
      <c r="V689" s="557" t="s">
        <v>5513</v>
      </c>
      <c r="W689" s="558" t="s">
        <v>5349</v>
      </c>
      <c r="X689" s="558" t="s">
        <v>426</v>
      </c>
      <c r="Y689" s="673">
        <v>820000</v>
      </c>
      <c r="Z689" s="569"/>
      <c r="AA689" s="569">
        <v>0</v>
      </c>
      <c r="AB689" s="569"/>
      <c r="AC689" s="569"/>
      <c r="AD689" s="569"/>
      <c r="AE689" s="569">
        <v>0</v>
      </c>
      <c r="AF689" s="569"/>
      <c r="AG689" s="569"/>
      <c r="AH689" s="569" t="s">
        <v>5756</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7613</v>
      </c>
      <c r="T690" s="671">
        <v>45808</v>
      </c>
      <c r="U690" s="557" t="s">
        <v>556</v>
      </c>
      <c r="V690" s="557" t="s">
        <v>5386</v>
      </c>
      <c r="W690" s="558" t="s">
        <v>5763</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7608</v>
      </c>
      <c r="T691" s="671">
        <v>45808</v>
      </c>
      <c r="U691" s="557" t="s">
        <v>4296</v>
      </c>
      <c r="V691" s="557" t="s">
        <v>5733</v>
      </c>
      <c r="W691" s="558" t="s">
        <v>3611</v>
      </c>
      <c r="X691" s="558" t="s">
        <v>238</v>
      </c>
      <c r="Y691" s="673" t="s">
        <v>5771</v>
      </c>
      <c r="Z691" s="569"/>
      <c r="AA691" s="569">
        <v>90000</v>
      </c>
      <c r="AB691" s="569"/>
      <c r="AC691" s="569"/>
      <c r="AD691" s="569"/>
      <c r="AE691" s="569">
        <v>90000</v>
      </c>
      <c r="AF691" s="569"/>
      <c r="AG691" s="569"/>
      <c r="AH691" s="569" t="s">
        <v>5772</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7612</v>
      </c>
      <c r="T692" s="671">
        <v>45808</v>
      </c>
      <c r="U692" s="557" t="s">
        <v>582</v>
      </c>
      <c r="V692" s="557" t="s">
        <v>5749</v>
      </c>
      <c r="W692" s="558" t="s">
        <v>5349</v>
      </c>
      <c r="X692" s="558" t="s">
        <v>427</v>
      </c>
      <c r="Y692" s="673" t="s">
        <v>5747</v>
      </c>
      <c r="Z692" s="569"/>
      <c r="AA692" s="569">
        <v>72000</v>
      </c>
      <c r="AB692" s="569"/>
      <c r="AC692" s="569"/>
      <c r="AD692" s="569"/>
      <c r="AE692" s="569">
        <v>72000</v>
      </c>
      <c r="AF692" s="569"/>
      <c r="AG692" s="569"/>
      <c r="AH692" s="569" t="s">
        <v>5900</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7611</v>
      </c>
      <c r="T693" s="671">
        <v>45808</v>
      </c>
      <c r="U693" s="557" t="s">
        <v>582</v>
      </c>
      <c r="V693" s="557" t="s">
        <v>5748</v>
      </c>
      <c r="W693" s="558" t="s">
        <v>561</v>
      </c>
      <c r="X693" s="558" t="s">
        <v>426</v>
      </c>
      <c r="Y693" s="673">
        <v>560000</v>
      </c>
      <c r="Z693" s="569"/>
      <c r="AA693" s="569">
        <v>73000</v>
      </c>
      <c r="AB693" s="569"/>
      <c r="AC693" s="569"/>
      <c r="AD693" s="569"/>
      <c r="AE693" s="569">
        <v>73000</v>
      </c>
      <c r="AF693" s="569"/>
      <c r="AG693" s="569"/>
      <c r="AH693" s="569" t="s">
        <v>5766</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5860</v>
      </c>
      <c r="T694" s="671">
        <v>45808</v>
      </c>
      <c r="U694" s="557" t="s">
        <v>4296</v>
      </c>
      <c r="V694" s="557" t="s">
        <v>4905</v>
      </c>
      <c r="W694" s="558" t="s">
        <v>1442</v>
      </c>
      <c r="X694" s="558" t="s">
        <v>571</v>
      </c>
      <c r="Y694" s="673">
        <v>224000</v>
      </c>
      <c r="Z694" s="569"/>
      <c r="AA694" s="569">
        <v>70000</v>
      </c>
      <c r="AB694" s="569"/>
      <c r="AC694" s="569"/>
      <c r="AD694" s="569"/>
      <c r="AE694" s="569">
        <v>70000</v>
      </c>
      <c r="AF694" s="569"/>
      <c r="AG694" s="569"/>
      <c r="AH694" s="569" t="s">
        <v>5753</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5860</v>
      </c>
      <c r="T695" s="671">
        <v>45808</v>
      </c>
      <c r="U695" s="557" t="s">
        <v>1448</v>
      </c>
      <c r="V695" s="557" t="s">
        <v>5721</v>
      </c>
      <c r="W695" s="558" t="s">
        <v>5349</v>
      </c>
      <c r="X695" s="558" t="s">
        <v>214</v>
      </c>
      <c r="Y695" s="673" t="s">
        <v>5722</v>
      </c>
      <c r="Z695" s="569"/>
      <c r="AA695" s="569">
        <v>125000</v>
      </c>
      <c r="AB695" s="569"/>
      <c r="AC695" s="569"/>
      <c r="AD695" s="569"/>
      <c r="AE695" s="569">
        <v>125000</v>
      </c>
      <c r="AF695" s="569"/>
      <c r="AG695" s="569"/>
      <c r="AH695" s="569" t="s">
        <v>5754</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5720</v>
      </c>
      <c r="W696" s="558" t="s">
        <v>561</v>
      </c>
      <c r="X696" s="558" t="s">
        <v>427</v>
      </c>
      <c r="Y696" s="673">
        <v>652000</v>
      </c>
      <c r="Z696" s="569"/>
      <c r="AA696" s="569">
        <v>68000</v>
      </c>
      <c r="AB696" s="569"/>
      <c r="AC696" s="569"/>
      <c r="AD696" s="569"/>
      <c r="AE696" s="569">
        <v>68000</v>
      </c>
      <c r="AF696" s="569"/>
      <c r="AG696" s="569"/>
      <c r="AH696" s="569" t="s">
        <v>5767</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7581</v>
      </c>
      <c r="T697" s="671">
        <v>45808</v>
      </c>
      <c r="U697" s="557" t="s">
        <v>1697</v>
      </c>
      <c r="V697" s="557" t="s">
        <v>4611</v>
      </c>
      <c r="W697" s="558" t="s">
        <v>561</v>
      </c>
      <c r="X697" s="558" t="s">
        <v>426</v>
      </c>
      <c r="Y697" s="673">
        <v>400000</v>
      </c>
      <c r="Z697" s="569"/>
      <c r="AA697" s="569">
        <v>62000</v>
      </c>
      <c r="AB697" s="569"/>
      <c r="AC697" s="569"/>
      <c r="AD697" s="569"/>
      <c r="AE697" s="569">
        <v>62000</v>
      </c>
      <c r="AF697" s="569"/>
      <c r="AG697" s="569"/>
      <c r="AH697" s="569" t="s">
        <v>5768</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4268</v>
      </c>
      <c r="V698" s="557">
        <v>1001456957</v>
      </c>
      <c r="W698" s="558" t="s">
        <v>5601</v>
      </c>
      <c r="X698" s="558" t="s">
        <v>5791</v>
      </c>
      <c r="Y698" s="673">
        <v>660000</v>
      </c>
      <c r="Z698" s="569"/>
      <c r="AA698" s="569">
        <v>116000</v>
      </c>
      <c r="AB698" s="569"/>
      <c r="AC698" s="569"/>
      <c r="AD698" s="569"/>
      <c r="AE698" s="569">
        <v>116000</v>
      </c>
      <c r="AF698" s="569"/>
      <c r="AG698" s="569"/>
      <c r="AH698" s="569" t="s">
        <v>5792</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5769</v>
      </c>
      <c r="W699" s="558" t="s">
        <v>5349</v>
      </c>
      <c r="X699" s="558" t="s">
        <v>1664</v>
      </c>
      <c r="Y699" s="673">
        <v>700000</v>
      </c>
      <c r="Z699" s="569"/>
      <c r="AA699" s="569">
        <v>91000</v>
      </c>
      <c r="AB699" s="569"/>
      <c r="AC699" s="569"/>
      <c r="AD699" s="569"/>
      <c r="AE699" s="569">
        <v>91000</v>
      </c>
      <c r="AF699" s="569"/>
      <c r="AG699" s="569"/>
      <c r="AH699" s="569" t="s">
        <v>5751</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5764</v>
      </c>
      <c r="W700" s="558" t="s">
        <v>4780</v>
      </c>
      <c r="X700" s="558" t="s">
        <v>214</v>
      </c>
      <c r="Y700" s="673" t="s">
        <v>5765</v>
      </c>
      <c r="Z700" s="569"/>
      <c r="AA700" s="569">
        <v>79000</v>
      </c>
      <c r="AB700" s="569"/>
      <c r="AC700" s="569"/>
      <c r="AD700" s="569"/>
      <c r="AE700" s="569">
        <v>79000</v>
      </c>
      <c r="AF700" s="569"/>
      <c r="AG700" s="569"/>
      <c r="AH700" s="569" t="s">
        <v>5770</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7570</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5701</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5104</v>
      </c>
      <c r="W702" s="558" t="s">
        <v>5105</v>
      </c>
      <c r="X702" s="558" t="s">
        <v>5106</v>
      </c>
      <c r="Y702" s="673">
        <v>30000</v>
      </c>
      <c r="Z702" s="569"/>
      <c r="AA702" s="569">
        <v>1000</v>
      </c>
      <c r="AB702" s="569"/>
      <c r="AC702" s="569"/>
      <c r="AD702" s="569"/>
      <c r="AE702" s="569">
        <v>1000</v>
      </c>
      <c r="AF702" s="569"/>
      <c r="AG702" s="569"/>
      <c r="AH702" s="569" t="s">
        <v>5475</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7571</v>
      </c>
      <c r="T703" s="671">
        <v>45805</v>
      </c>
      <c r="U703" s="557" t="s">
        <v>5010</v>
      </c>
      <c r="V703" s="557" t="s">
        <v>5526</v>
      </c>
      <c r="W703" s="558" t="s">
        <v>561</v>
      </c>
      <c r="X703" s="558" t="s">
        <v>426</v>
      </c>
      <c r="Y703" s="673">
        <v>342000</v>
      </c>
      <c r="Z703" s="569"/>
      <c r="AA703" s="569">
        <v>0</v>
      </c>
      <c r="AB703" s="569"/>
      <c r="AC703" s="569"/>
      <c r="AD703" s="569"/>
      <c r="AE703" s="569">
        <v>0</v>
      </c>
      <c r="AF703" s="569"/>
      <c r="AG703" s="569"/>
      <c r="AH703" s="569" t="s">
        <v>5683</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5626</v>
      </c>
      <c r="W704" s="558" t="s">
        <v>561</v>
      </c>
      <c r="X704" s="558" t="s">
        <v>426</v>
      </c>
      <c r="Y704" s="673">
        <v>442000</v>
      </c>
      <c r="Z704" s="569"/>
      <c r="AA704" s="569">
        <v>73000</v>
      </c>
      <c r="AB704" s="569"/>
      <c r="AC704" s="569"/>
      <c r="AD704" s="569"/>
      <c r="AE704" s="569">
        <v>73000</v>
      </c>
      <c r="AF704" s="569"/>
      <c r="AG704" s="569"/>
      <c r="AH704" s="569" t="s">
        <v>5669</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4296</v>
      </c>
      <c r="V705" s="557" t="s">
        <v>5611</v>
      </c>
      <c r="W705" s="558" t="s">
        <v>561</v>
      </c>
      <c r="X705" s="558" t="s">
        <v>427</v>
      </c>
      <c r="Y705" s="673" t="s">
        <v>5624</v>
      </c>
      <c r="Z705" s="569"/>
      <c r="AA705" s="569">
        <v>50000</v>
      </c>
      <c r="AB705" s="569"/>
      <c r="AC705" s="569"/>
      <c r="AD705" s="569"/>
      <c r="AE705" s="569">
        <v>50000</v>
      </c>
      <c r="AF705" s="569"/>
      <c r="AG705" s="569"/>
      <c r="AH705" s="569" t="s">
        <v>5680</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7572</v>
      </c>
      <c r="T706" s="671">
        <v>45802</v>
      </c>
      <c r="U706" s="557" t="s">
        <v>2357</v>
      </c>
      <c r="V706" s="557" t="s">
        <v>5348</v>
      </c>
      <c r="W706" s="558" t="s">
        <v>5349</v>
      </c>
      <c r="X706" s="558" t="s">
        <v>238</v>
      </c>
      <c r="Y706" s="673" t="s">
        <v>5665</v>
      </c>
      <c r="Z706" s="569"/>
      <c r="AA706" s="569">
        <v>0</v>
      </c>
      <c r="AB706" s="569"/>
      <c r="AC706" s="569"/>
      <c r="AD706" s="569"/>
      <c r="AE706" s="569">
        <v>0</v>
      </c>
      <c r="AF706" s="569"/>
      <c r="AG706" s="569"/>
      <c r="AH706" s="569" t="s">
        <v>5666</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5410</v>
      </c>
      <c r="T707" s="671">
        <v>45801</v>
      </c>
      <c r="U707" s="557" t="s">
        <v>1867</v>
      </c>
      <c r="V707" s="557" t="s">
        <v>5592</v>
      </c>
      <c r="W707" s="558" t="s">
        <v>561</v>
      </c>
      <c r="X707" s="558" t="s">
        <v>426</v>
      </c>
      <c r="Y707" s="673" t="s">
        <v>5656</v>
      </c>
      <c r="Z707" s="569"/>
      <c r="AA707" s="569">
        <v>84000</v>
      </c>
      <c r="AB707" s="569"/>
      <c r="AC707" s="569"/>
      <c r="AD707" s="569"/>
      <c r="AE707" s="569">
        <v>84000</v>
      </c>
      <c r="AF707" s="569"/>
      <c r="AG707" s="569"/>
      <c r="AH707" s="569" t="s">
        <v>5645</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7523</v>
      </c>
      <c r="T708" s="671">
        <v>45800</v>
      </c>
      <c r="U708" s="557" t="s">
        <v>2357</v>
      </c>
      <c r="V708" s="557" t="s">
        <v>5646</v>
      </c>
      <c r="W708" s="558" t="s">
        <v>561</v>
      </c>
      <c r="X708" s="558" t="s">
        <v>426</v>
      </c>
      <c r="Y708" s="673">
        <v>319000</v>
      </c>
      <c r="Z708" s="569"/>
      <c r="AA708" s="569">
        <v>73000</v>
      </c>
      <c r="AB708" s="569"/>
      <c r="AC708" s="569"/>
      <c r="AD708" s="569"/>
      <c r="AE708" s="569">
        <v>73000</v>
      </c>
      <c r="AF708" s="569"/>
      <c r="AG708" s="569"/>
      <c r="AH708" s="569" t="s">
        <v>5651</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7524</v>
      </c>
      <c r="T709" s="671">
        <v>45799</v>
      </c>
      <c r="U709" s="557" t="s">
        <v>2421</v>
      </c>
      <c r="V709" s="557" t="s">
        <v>5640</v>
      </c>
      <c r="W709" s="558" t="s">
        <v>561</v>
      </c>
      <c r="X709" s="558" t="s">
        <v>426</v>
      </c>
      <c r="Y709" s="673">
        <v>419000</v>
      </c>
      <c r="Z709" s="569"/>
      <c r="AA709" s="569">
        <v>73000</v>
      </c>
      <c r="AB709" s="569"/>
      <c r="AC709" s="569"/>
      <c r="AD709" s="569"/>
      <c r="AE709" s="569">
        <v>73000</v>
      </c>
      <c r="AF709" s="569"/>
      <c r="AG709" s="569"/>
      <c r="AH709" s="569" t="s">
        <v>5650</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7525</v>
      </c>
      <c r="T710" s="671">
        <v>45798</v>
      </c>
      <c r="U710" s="557" t="s">
        <v>6512</v>
      </c>
      <c r="V710" s="557" t="s">
        <v>5335</v>
      </c>
      <c r="W710" s="558" t="s">
        <v>2409</v>
      </c>
      <c r="X710" s="558" t="s">
        <v>577</v>
      </c>
      <c r="Y710" s="673" t="s">
        <v>5347</v>
      </c>
      <c r="Z710" s="569"/>
      <c r="AA710" s="569">
        <v>95000</v>
      </c>
      <c r="AB710" s="569"/>
      <c r="AC710" s="569"/>
      <c r="AD710" s="569"/>
      <c r="AE710" s="569">
        <v>95000</v>
      </c>
      <c r="AF710" s="569"/>
      <c r="AG710" s="569"/>
      <c r="AH710" s="569" t="s">
        <v>5643</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7526</v>
      </c>
      <c r="T711" s="671">
        <v>45797</v>
      </c>
      <c r="U711" s="557" t="s">
        <v>5630</v>
      </c>
      <c r="V711" s="557" t="s">
        <v>5622</v>
      </c>
      <c r="W711" s="558" t="s">
        <v>561</v>
      </c>
      <c r="X711" s="558" t="s">
        <v>426</v>
      </c>
      <c r="Y711" s="673">
        <v>740000</v>
      </c>
      <c r="Z711" s="569"/>
      <c r="AA711" s="569">
        <v>87000</v>
      </c>
      <c r="AB711" s="569"/>
      <c r="AC711" s="569"/>
      <c r="AD711" s="569"/>
      <c r="AE711" s="569">
        <v>87000</v>
      </c>
      <c r="AF711" s="569"/>
      <c r="AG711" s="569"/>
      <c r="AH711" s="569" t="s">
        <v>5649</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7505</v>
      </c>
      <c r="T712" s="671">
        <v>45796</v>
      </c>
      <c r="U712" s="557" t="s">
        <v>5628</v>
      </c>
      <c r="V712" s="557">
        <v>1007232095</v>
      </c>
      <c r="W712" s="558" t="s">
        <v>5627</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5282</v>
      </c>
      <c r="V713" s="557" t="s">
        <v>5543</v>
      </c>
      <c r="W713" s="558" t="s">
        <v>561</v>
      </c>
      <c r="X713" s="558" t="s">
        <v>426</v>
      </c>
      <c r="Y713" s="673">
        <v>478000</v>
      </c>
      <c r="Z713" s="569"/>
      <c r="AA713" s="569">
        <v>70000</v>
      </c>
      <c r="AB713" s="569"/>
      <c r="AC713" s="569"/>
      <c r="AD713" s="569"/>
      <c r="AE713" s="569">
        <v>70000</v>
      </c>
      <c r="AF713" s="569"/>
      <c r="AG713" s="569"/>
      <c r="AH713" s="569" t="s">
        <v>5613</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7498</v>
      </c>
      <c r="T714" s="671">
        <v>45794</v>
      </c>
      <c r="U714" s="557" t="s">
        <v>5282</v>
      </c>
      <c r="V714" s="557" t="s">
        <v>5555</v>
      </c>
      <c r="W714" s="558" t="s">
        <v>561</v>
      </c>
      <c r="X714" s="558" t="s">
        <v>426</v>
      </c>
      <c r="Y714" s="673">
        <v>589000</v>
      </c>
      <c r="Z714" s="569"/>
      <c r="AA714" s="569">
        <v>90000</v>
      </c>
      <c r="AB714" s="569"/>
      <c r="AC714" s="569"/>
      <c r="AD714" s="569"/>
      <c r="AE714" s="569">
        <v>90000</v>
      </c>
      <c r="AF714" s="569"/>
      <c r="AG714" s="569"/>
      <c r="AH714" s="569" t="s">
        <v>5612</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5439</v>
      </c>
      <c r="H715" s="405" t="s">
        <v>7487</v>
      </c>
      <c r="T715" s="671">
        <v>45793</v>
      </c>
      <c r="U715" s="557" t="s">
        <v>1637</v>
      </c>
      <c r="V715" s="557" t="s">
        <v>4252</v>
      </c>
      <c r="W715" s="558" t="s">
        <v>5625</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7488</v>
      </c>
      <c r="T716" s="671">
        <v>45792</v>
      </c>
      <c r="U716" s="557" t="s">
        <v>596</v>
      </c>
      <c r="V716" s="557" t="s">
        <v>5621</v>
      </c>
      <c r="W716" s="558" t="s">
        <v>561</v>
      </c>
      <c r="X716" s="558" t="s">
        <v>214</v>
      </c>
      <c r="Y716" s="673">
        <v>333000</v>
      </c>
      <c r="Z716" s="569"/>
      <c r="AA716" s="569">
        <v>82000</v>
      </c>
      <c r="AB716" s="569"/>
      <c r="AC716" s="569"/>
      <c r="AD716" s="569"/>
      <c r="AE716" s="569">
        <v>82000</v>
      </c>
      <c r="AF716" s="569"/>
      <c r="AG716" s="569"/>
      <c r="AH716" s="569" t="s">
        <v>5637</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7497</v>
      </c>
      <c r="T717" s="671">
        <v>45791</v>
      </c>
      <c r="U717" s="557" t="s">
        <v>1727</v>
      </c>
      <c r="V717" s="557" t="s">
        <v>5597</v>
      </c>
      <c r="W717" s="558" t="s">
        <v>561</v>
      </c>
      <c r="X717" s="558" t="s">
        <v>214</v>
      </c>
      <c r="Y717" s="673">
        <v>262000</v>
      </c>
      <c r="Z717" s="569"/>
      <c r="AA717" s="569">
        <v>81000</v>
      </c>
      <c r="AB717" s="569"/>
      <c r="AC717" s="569"/>
      <c r="AD717" s="569"/>
      <c r="AE717" s="569">
        <v>81000</v>
      </c>
      <c r="AF717" s="569"/>
      <c r="AG717" s="569"/>
      <c r="AH717" s="569" t="s">
        <v>5614</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7483</v>
      </c>
      <c r="T718" s="671">
        <v>45790</v>
      </c>
      <c r="U718" s="557" t="s">
        <v>5632</v>
      </c>
      <c r="V718" s="557" t="s">
        <v>5602</v>
      </c>
      <c r="W718" s="558" t="s">
        <v>561</v>
      </c>
      <c r="X718" s="558" t="s">
        <v>427</v>
      </c>
      <c r="Y718" s="673">
        <v>395000</v>
      </c>
      <c r="Z718" s="569"/>
      <c r="AA718" s="569">
        <v>105000</v>
      </c>
      <c r="AB718" s="569"/>
      <c r="AC718" s="569"/>
      <c r="AD718" s="569"/>
      <c r="AE718" s="569">
        <v>105000</v>
      </c>
      <c r="AF718" s="569"/>
      <c r="AG718" s="569"/>
      <c r="AH718" s="569" t="s">
        <v>5635</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7484</v>
      </c>
      <c r="T719" s="671">
        <v>45789</v>
      </c>
      <c r="U719" s="557" t="s">
        <v>5631</v>
      </c>
      <c r="V719" s="557" t="s">
        <v>5603</v>
      </c>
      <c r="W719" s="558" t="s">
        <v>561</v>
      </c>
      <c r="X719" s="558" t="s">
        <v>426</v>
      </c>
      <c r="Y719" s="673">
        <v>400000</v>
      </c>
      <c r="Z719" s="569"/>
      <c r="AA719" s="569">
        <v>140000</v>
      </c>
      <c r="AB719" s="569"/>
      <c r="AC719" s="569"/>
      <c r="AD719" s="569"/>
      <c r="AE719" s="569">
        <v>140000</v>
      </c>
      <c r="AF719" s="569"/>
      <c r="AG719" s="569"/>
      <c r="AH719" s="569" t="s">
        <v>5610</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7482</v>
      </c>
      <c r="T720" s="671">
        <v>45788</v>
      </c>
      <c r="U720" s="557" t="s">
        <v>2369</v>
      </c>
      <c r="V720" s="557" t="s">
        <v>4401</v>
      </c>
      <c r="W720" s="558" t="s">
        <v>5569</v>
      </c>
      <c r="X720" s="558" t="s">
        <v>214</v>
      </c>
      <c r="Y720" s="673">
        <v>67000</v>
      </c>
      <c r="Z720" s="569"/>
      <c r="AA720" s="569">
        <v>21000</v>
      </c>
      <c r="AB720" s="569"/>
      <c r="AC720" s="569"/>
      <c r="AD720" s="569"/>
      <c r="AE720" s="569">
        <v>21000</v>
      </c>
      <c r="AF720" s="569"/>
      <c r="AG720" s="569"/>
      <c r="AH720" s="569" t="s">
        <v>5636</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4485</v>
      </c>
      <c r="T721" s="671">
        <v>45787</v>
      </c>
      <c r="U721" s="557" t="s">
        <v>4296</v>
      </c>
      <c r="V721" s="557" t="s">
        <v>5559</v>
      </c>
      <c r="W721" s="558" t="s">
        <v>561</v>
      </c>
      <c r="X721" s="558" t="s">
        <v>426</v>
      </c>
      <c r="Y721" s="673">
        <v>434000</v>
      </c>
      <c r="Z721" s="569"/>
      <c r="AA721" s="569">
        <v>0</v>
      </c>
      <c r="AB721" s="569"/>
      <c r="AC721" s="569"/>
      <c r="AD721" s="569"/>
      <c r="AE721" s="569">
        <v>0</v>
      </c>
      <c r="AF721" s="569"/>
      <c r="AG721" s="569"/>
      <c r="AH721" s="569" t="s">
        <v>5623</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5438</v>
      </c>
      <c r="W722" s="558" t="s">
        <v>5043</v>
      </c>
      <c r="X722" s="558" t="s">
        <v>426</v>
      </c>
      <c r="Y722" s="673">
        <v>437000</v>
      </c>
      <c r="Z722" s="569"/>
      <c r="AA722" s="569">
        <v>69000</v>
      </c>
      <c r="AB722" s="569"/>
      <c r="AC722" s="569"/>
      <c r="AD722" s="569"/>
      <c r="AE722" s="569">
        <v>69000</v>
      </c>
      <c r="AF722" s="569"/>
      <c r="AG722" s="569"/>
      <c r="AH722" s="569" t="s">
        <v>5452</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6512</v>
      </c>
      <c r="V723" s="557" t="s">
        <v>5476</v>
      </c>
      <c r="W723" s="558" t="s">
        <v>561</v>
      </c>
      <c r="X723" s="558" t="s">
        <v>426</v>
      </c>
      <c r="Y723" s="673"/>
      <c r="Z723" s="569"/>
      <c r="AA723" s="569">
        <v>70000</v>
      </c>
      <c r="AB723" s="569"/>
      <c r="AC723" s="569"/>
      <c r="AD723" s="569"/>
      <c r="AE723" s="569">
        <v>70000</v>
      </c>
      <c r="AF723" s="569"/>
      <c r="AG723" s="569"/>
      <c r="AH723" s="569" t="s">
        <v>5591</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5601</v>
      </c>
      <c r="X724" s="558" t="s">
        <v>238</v>
      </c>
      <c r="Y724" s="673">
        <v>664000</v>
      </c>
      <c r="Z724" s="569"/>
      <c r="AA724" s="569">
        <v>70000</v>
      </c>
      <c r="AB724" s="569"/>
      <c r="AC724" s="569"/>
      <c r="AD724" s="569"/>
      <c r="AE724" s="569">
        <v>70000</v>
      </c>
      <c r="AF724" s="569"/>
      <c r="AG724" s="569"/>
      <c r="AH724" s="569" t="s">
        <v>5793</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5794</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5553</v>
      </c>
      <c r="W726" s="558" t="s">
        <v>561</v>
      </c>
      <c r="X726" s="558" t="s">
        <v>427</v>
      </c>
      <c r="Y726" s="673">
        <v>310000</v>
      </c>
      <c r="Z726" s="569"/>
      <c r="AA726" s="569">
        <v>45000</v>
      </c>
      <c r="AB726" s="569"/>
      <c r="AC726" s="569"/>
      <c r="AD726" s="569"/>
      <c r="AE726" s="569">
        <v>45000</v>
      </c>
      <c r="AF726" s="569"/>
      <c r="AG726" s="569"/>
      <c r="AH726" s="569" t="s">
        <v>5799</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5574</v>
      </c>
      <c r="W727" s="558" t="s">
        <v>561</v>
      </c>
      <c r="X727" s="558" t="s">
        <v>426</v>
      </c>
      <c r="Y727" s="673">
        <v>570000</v>
      </c>
      <c r="Z727" s="569"/>
      <c r="AA727" s="569">
        <v>45000</v>
      </c>
      <c r="AB727" s="569"/>
      <c r="AC727" s="569"/>
      <c r="AD727" s="569"/>
      <c r="AE727" s="569">
        <v>45000</v>
      </c>
      <c r="AF727" s="569"/>
      <c r="AG727" s="569"/>
      <c r="AH727" s="569" t="s">
        <v>5798</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5706</v>
      </c>
      <c r="W728" s="558" t="s">
        <v>561</v>
      </c>
      <c r="X728" s="558" t="s">
        <v>427</v>
      </c>
      <c r="Y728" s="673">
        <v>455000</v>
      </c>
      <c r="Z728" s="569"/>
      <c r="AA728" s="569">
        <v>45000</v>
      </c>
      <c r="AB728" s="569"/>
      <c r="AC728" s="569"/>
      <c r="AD728" s="569"/>
      <c r="AE728" s="569">
        <v>45000</v>
      </c>
      <c r="AF728" s="569"/>
      <c r="AG728" s="569"/>
      <c r="AH728" s="569" t="s">
        <v>5797</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7461</v>
      </c>
      <c r="T729" s="671">
        <v>45779</v>
      </c>
      <c r="U729" s="557" t="s">
        <v>556</v>
      </c>
      <c r="V729" s="557" t="s">
        <v>5705</v>
      </c>
      <c r="W729" s="558" t="s">
        <v>561</v>
      </c>
      <c r="X729" s="558" t="s">
        <v>427</v>
      </c>
      <c r="Y729" s="673">
        <v>695000</v>
      </c>
      <c r="Z729" s="569"/>
      <c r="AA729" s="569">
        <v>45000</v>
      </c>
      <c r="AB729" s="569"/>
      <c r="AC729" s="569"/>
      <c r="AD729" s="569"/>
      <c r="AE729" s="569">
        <v>45000</v>
      </c>
      <c r="AF729" s="569"/>
      <c r="AG729" s="569"/>
      <c r="AH729" s="569" t="s">
        <v>5796</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5760</v>
      </c>
      <c r="W730" s="558" t="s">
        <v>561</v>
      </c>
      <c r="X730" s="558" t="s">
        <v>426</v>
      </c>
      <c r="Y730" s="673" t="s">
        <v>5762</v>
      </c>
      <c r="Z730" s="569"/>
      <c r="AA730" s="569">
        <v>45000</v>
      </c>
      <c r="AB730" s="569"/>
      <c r="AC730" s="569"/>
      <c r="AD730" s="569"/>
      <c r="AE730" s="569">
        <v>45000</v>
      </c>
      <c r="AF730" s="569"/>
      <c r="AG730" s="569"/>
      <c r="AH730" s="569" t="s">
        <v>5795</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7486</v>
      </c>
      <c r="T731" s="671">
        <v>45777</v>
      </c>
      <c r="U731" s="557" t="s">
        <v>2071</v>
      </c>
      <c r="V731" s="557" t="s">
        <v>5492</v>
      </c>
      <c r="W731" s="558" t="s">
        <v>5349</v>
      </c>
      <c r="X731" s="558" t="s">
        <v>214</v>
      </c>
      <c r="Y731" s="673">
        <v>452000</v>
      </c>
      <c r="Z731" s="569"/>
      <c r="AA731" s="569">
        <v>140000</v>
      </c>
      <c r="AB731" s="569"/>
      <c r="AC731" s="569"/>
      <c r="AD731" s="569"/>
      <c r="AE731" s="569">
        <v>140000</v>
      </c>
      <c r="AF731" s="569"/>
      <c r="AG731" s="569"/>
      <c r="AH731" s="569" t="s">
        <v>5545</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5010</v>
      </c>
      <c r="V732" s="557" t="s">
        <v>5486</v>
      </c>
      <c r="W732" s="558" t="s">
        <v>561</v>
      </c>
      <c r="X732" s="558" t="s">
        <v>426</v>
      </c>
      <c r="Y732" s="673">
        <v>298000</v>
      </c>
      <c r="Z732" s="569"/>
      <c r="AA732" s="569">
        <v>62000</v>
      </c>
      <c r="AB732" s="569"/>
      <c r="AC732" s="569"/>
      <c r="AD732" s="569"/>
      <c r="AE732" s="569">
        <v>62000</v>
      </c>
      <c r="AF732" s="569"/>
      <c r="AG732" s="569"/>
      <c r="AH732" s="569" t="s">
        <v>5551</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7463</v>
      </c>
      <c r="T733" s="671">
        <v>45777</v>
      </c>
      <c r="U733" s="557" t="s">
        <v>5195</v>
      </c>
      <c r="V733" s="557" t="s">
        <v>5546</v>
      </c>
      <c r="W733" s="558" t="s">
        <v>561</v>
      </c>
      <c r="X733" s="558" t="s">
        <v>214</v>
      </c>
      <c r="Y733" s="673">
        <v>388000</v>
      </c>
      <c r="Z733" s="569"/>
      <c r="AA733" s="569">
        <v>87000</v>
      </c>
      <c r="AB733" s="569"/>
      <c r="AC733" s="569"/>
      <c r="AD733" s="569"/>
      <c r="AE733" s="569">
        <v>87000</v>
      </c>
      <c r="AF733" s="569"/>
      <c r="AG733" s="569"/>
      <c r="AH733" s="569" t="s">
        <v>5547</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7465</v>
      </c>
      <c r="T734" s="671">
        <v>45777</v>
      </c>
      <c r="U734" s="557" t="s">
        <v>5558</v>
      </c>
      <c r="V734" s="557">
        <v>30669571</v>
      </c>
      <c r="W734" s="558" t="s">
        <v>3213</v>
      </c>
      <c r="X734" s="558" t="s">
        <v>5550</v>
      </c>
      <c r="Y734" s="673">
        <v>76000</v>
      </c>
      <c r="Z734" s="569"/>
      <c r="AA734" s="569">
        <v>31000</v>
      </c>
      <c r="AB734" s="569"/>
      <c r="AC734" s="569"/>
      <c r="AD734" s="569"/>
      <c r="AE734" s="569">
        <v>31000</v>
      </c>
      <c r="AF734" s="569"/>
      <c r="AG734" s="569"/>
      <c r="AH734" s="569" t="s">
        <v>5549</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5439</v>
      </c>
      <c r="H735" s="405" t="s">
        <v>690</v>
      </c>
      <c r="T735" s="671">
        <v>45777</v>
      </c>
      <c r="U735" s="557" t="s">
        <v>1468</v>
      </c>
      <c r="V735" s="557" t="s">
        <v>4766</v>
      </c>
      <c r="W735" s="558" t="s">
        <v>1442</v>
      </c>
      <c r="X735" s="558" t="s">
        <v>214</v>
      </c>
      <c r="Y735" s="673">
        <v>150000</v>
      </c>
      <c r="Z735" s="569"/>
      <c r="AA735" s="569">
        <v>72000</v>
      </c>
      <c r="AB735" s="569"/>
      <c r="AC735" s="569"/>
      <c r="AD735" s="569"/>
      <c r="AE735" s="569">
        <v>72000</v>
      </c>
      <c r="AF735" s="569"/>
      <c r="AG735" s="569"/>
      <c r="AH735" s="569" t="s">
        <v>5563</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7462</v>
      </c>
      <c r="T736" s="671">
        <v>45777</v>
      </c>
      <c r="U736" s="557" t="s">
        <v>5344</v>
      </c>
      <c r="V736" s="557" t="s">
        <v>5345</v>
      </c>
      <c r="W736" s="558" t="s">
        <v>561</v>
      </c>
      <c r="X736" s="558" t="s">
        <v>283</v>
      </c>
      <c r="Y736" s="673">
        <v>367000</v>
      </c>
      <c r="Z736" s="569"/>
      <c r="AA736" s="569">
        <v>91000</v>
      </c>
      <c r="AB736" s="569"/>
      <c r="AC736" s="569"/>
      <c r="AD736" s="569"/>
      <c r="AE736" s="569">
        <v>91000</v>
      </c>
      <c r="AF736" s="569"/>
      <c r="AG736" s="569"/>
      <c r="AH736" s="569" t="s">
        <v>5572</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7481</v>
      </c>
      <c r="T737" s="671">
        <v>45777</v>
      </c>
      <c r="U737" s="557" t="s">
        <v>5010</v>
      </c>
      <c r="V737" s="557" t="s">
        <v>5562</v>
      </c>
      <c r="W737" s="558" t="s">
        <v>561</v>
      </c>
      <c r="X737" s="558" t="s">
        <v>427</v>
      </c>
      <c r="Y737" s="673">
        <v>301000</v>
      </c>
      <c r="Z737" s="569"/>
      <c r="AA737" s="569">
        <v>67000</v>
      </c>
      <c r="AB737" s="569"/>
      <c r="AC737" s="569"/>
      <c r="AD737" s="569"/>
      <c r="AE737" s="569">
        <v>67000</v>
      </c>
      <c r="AF737" s="569"/>
      <c r="AG737" s="569"/>
      <c r="AH737" s="569" t="s">
        <v>5575</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7417</v>
      </c>
      <c r="T738" s="671">
        <v>45777</v>
      </c>
      <c r="U738" s="557" t="s">
        <v>5558</v>
      </c>
      <c r="V738" s="557">
        <v>30669571</v>
      </c>
      <c r="W738" s="558" t="s">
        <v>4902</v>
      </c>
      <c r="X738" s="558" t="s">
        <v>5557</v>
      </c>
      <c r="Y738" s="673">
        <v>152000</v>
      </c>
      <c r="Z738" s="569"/>
      <c r="AA738" s="569">
        <v>71000</v>
      </c>
      <c r="AB738" s="569"/>
      <c r="AC738" s="569"/>
      <c r="AD738" s="569"/>
      <c r="AE738" s="569">
        <v>71000</v>
      </c>
      <c r="AF738" s="569"/>
      <c r="AG738" s="569"/>
      <c r="AH738" s="569" t="s">
        <v>5556</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5439</v>
      </c>
      <c r="H739" s="405" t="s">
        <v>7393</v>
      </c>
      <c r="T739" s="671">
        <v>45777</v>
      </c>
      <c r="U739" s="557" t="s">
        <v>4296</v>
      </c>
      <c r="V739" s="557" t="s">
        <v>5554</v>
      </c>
      <c r="W739" s="558" t="s">
        <v>561</v>
      </c>
      <c r="X739" s="558" t="s">
        <v>571</v>
      </c>
      <c r="Y739" s="673">
        <v>594000</v>
      </c>
      <c r="Z739" s="569"/>
      <c r="AA739" s="569">
        <v>71000</v>
      </c>
      <c r="AB739" s="569"/>
      <c r="AC739" s="569"/>
      <c r="AD739" s="569"/>
      <c r="AE739" s="569">
        <v>71000</v>
      </c>
      <c r="AF739" s="569"/>
      <c r="AG739" s="569"/>
      <c r="AH739" s="569" t="s">
        <v>5576</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5560</v>
      </c>
      <c r="W740" s="558" t="s">
        <v>561</v>
      </c>
      <c r="X740" s="558" t="s">
        <v>5561</v>
      </c>
      <c r="Y740" s="673">
        <v>619000</v>
      </c>
      <c r="Z740" s="569"/>
      <c r="AA740" s="569">
        <v>91000</v>
      </c>
      <c r="AB740" s="569"/>
      <c r="AC740" s="569"/>
      <c r="AD740" s="569"/>
      <c r="AE740" s="569">
        <v>91000</v>
      </c>
      <c r="AF740" s="569"/>
      <c r="AG740" s="569"/>
      <c r="AH740" s="569" t="s">
        <v>5577</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5583</v>
      </c>
      <c r="W741" s="558" t="s">
        <v>4780</v>
      </c>
      <c r="X741" s="558" t="s">
        <v>427</v>
      </c>
      <c r="Y741" s="673">
        <v>400000</v>
      </c>
      <c r="Z741" s="569"/>
      <c r="AA741" s="569">
        <v>70000</v>
      </c>
      <c r="AB741" s="569"/>
      <c r="AC741" s="569"/>
      <c r="AD741" s="569"/>
      <c r="AE741" s="569">
        <v>70000</v>
      </c>
      <c r="AF741" s="569"/>
      <c r="AG741" s="569"/>
      <c r="AH741" s="569" t="s">
        <v>5585</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5508</v>
      </c>
      <c r="W742" s="558" t="s">
        <v>561</v>
      </c>
      <c r="X742" s="558" t="s">
        <v>426</v>
      </c>
      <c r="Y742" s="673">
        <v>478000</v>
      </c>
      <c r="Z742" s="569"/>
      <c r="AA742" s="569">
        <v>70000</v>
      </c>
      <c r="AB742" s="569"/>
      <c r="AC742" s="569"/>
      <c r="AD742" s="569"/>
      <c r="AE742" s="569">
        <v>70000</v>
      </c>
      <c r="AF742" s="569"/>
      <c r="AG742" s="569"/>
      <c r="AH742" s="569" t="s">
        <v>5552</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7407</v>
      </c>
      <c r="T743" s="671">
        <v>45775</v>
      </c>
      <c r="U743" s="557" t="s">
        <v>1448</v>
      </c>
      <c r="V743" s="557" t="s">
        <v>5514</v>
      </c>
      <c r="W743" s="558" t="s">
        <v>561</v>
      </c>
      <c r="X743" s="558" t="s">
        <v>5515</v>
      </c>
      <c r="Y743" s="673">
        <v>722000</v>
      </c>
      <c r="Z743" s="569"/>
      <c r="AA743" s="569">
        <v>83000</v>
      </c>
      <c r="AB743" s="569"/>
      <c r="AC743" s="569"/>
      <c r="AD743" s="569"/>
      <c r="AE743" s="569">
        <v>83000</v>
      </c>
      <c r="AF743" s="569"/>
      <c r="AG743" s="569"/>
      <c r="AH743" s="569" t="s">
        <v>5544</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5485</v>
      </c>
      <c r="W744" s="558" t="s">
        <v>561</v>
      </c>
      <c r="X744" s="558" t="s">
        <v>427</v>
      </c>
      <c r="Y744" s="673"/>
      <c r="Z744" s="569"/>
      <c r="AA744" s="569">
        <v>127000</v>
      </c>
      <c r="AB744" s="569"/>
      <c r="AC744" s="569"/>
      <c r="AD744" s="569"/>
      <c r="AE744" s="569">
        <v>127000</v>
      </c>
      <c r="AF744" s="569"/>
      <c r="AG744" s="569"/>
      <c r="AH744" s="569" t="s">
        <v>5491</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5480</v>
      </c>
      <c r="W745" s="558" t="s">
        <v>561</v>
      </c>
      <c r="X745" s="558" t="s">
        <v>424</v>
      </c>
      <c r="Y745" s="673">
        <v>1950000</v>
      </c>
      <c r="Z745" s="569"/>
      <c r="AA745" s="569">
        <v>130000</v>
      </c>
      <c r="AB745" s="569"/>
      <c r="AC745" s="569"/>
      <c r="AD745" s="569"/>
      <c r="AE745" s="569">
        <v>130000</v>
      </c>
      <c r="AF745" s="569"/>
      <c r="AG745" s="569"/>
      <c r="AH745" s="569" t="s">
        <v>5509</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7395</v>
      </c>
      <c r="T746" s="671">
        <v>45772</v>
      </c>
      <c r="U746" s="557" t="s">
        <v>5009</v>
      </c>
      <c r="V746" s="557" t="s">
        <v>5494</v>
      </c>
      <c r="W746" s="558" t="s">
        <v>561</v>
      </c>
      <c r="X746" s="558" t="s">
        <v>426</v>
      </c>
      <c r="Y746" s="673">
        <v>394000</v>
      </c>
      <c r="Z746" s="569"/>
      <c r="AA746" s="569">
        <v>73000</v>
      </c>
      <c r="AB746" s="569"/>
      <c r="AC746" s="569"/>
      <c r="AD746" s="569"/>
      <c r="AE746" s="569">
        <v>73000</v>
      </c>
      <c r="AF746" s="569"/>
      <c r="AG746" s="569"/>
      <c r="AH746" s="569" t="s">
        <v>5512</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4482</v>
      </c>
      <c r="W747" s="558" t="s">
        <v>5043</v>
      </c>
      <c r="X747" s="558" t="s">
        <v>427</v>
      </c>
      <c r="Y747" s="673">
        <v>580000</v>
      </c>
      <c r="Z747" s="569"/>
      <c r="AA747" s="569">
        <v>53000</v>
      </c>
      <c r="AB747" s="569"/>
      <c r="AC747" s="569"/>
      <c r="AD747" s="569"/>
      <c r="AE747" s="569">
        <v>53000</v>
      </c>
      <c r="AF747" s="569"/>
      <c r="AG747" s="569"/>
      <c r="AH747" s="569" t="s">
        <v>5490</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7375</v>
      </c>
      <c r="T748" s="671">
        <v>45770</v>
      </c>
      <c r="U748" s="557" t="s">
        <v>1448</v>
      </c>
      <c r="V748" s="557" t="s">
        <v>5510</v>
      </c>
      <c r="W748" s="558" t="s">
        <v>3490</v>
      </c>
      <c r="X748" s="558" t="s">
        <v>427</v>
      </c>
      <c r="Y748" s="673">
        <v>105000</v>
      </c>
      <c r="Z748" s="569"/>
      <c r="AA748" s="569">
        <v>29000</v>
      </c>
      <c r="AB748" s="569"/>
      <c r="AC748" s="569"/>
      <c r="AD748" s="569"/>
      <c r="AE748" s="569">
        <v>29000</v>
      </c>
      <c r="AF748" s="569"/>
      <c r="AG748" s="569"/>
      <c r="AH748" s="569" t="s">
        <v>5511</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7376</v>
      </c>
      <c r="T749" s="671">
        <v>45769</v>
      </c>
      <c r="U749" s="557" t="s">
        <v>2650</v>
      </c>
      <c r="V749" s="557" t="s">
        <v>5350</v>
      </c>
      <c r="W749" s="558" t="s">
        <v>561</v>
      </c>
      <c r="X749" s="558" t="s">
        <v>214</v>
      </c>
      <c r="Y749" s="673">
        <v>307000</v>
      </c>
      <c r="Z749" s="569"/>
      <c r="AA749" s="569">
        <v>93000</v>
      </c>
      <c r="AB749" s="569"/>
      <c r="AC749" s="569"/>
      <c r="AD749" s="569"/>
      <c r="AE749" s="569">
        <v>93000</v>
      </c>
      <c r="AF749" s="569"/>
      <c r="AG749" s="569"/>
      <c r="AH749" s="569" t="s">
        <v>5482</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5445</v>
      </c>
      <c r="W750" s="558" t="s">
        <v>561</v>
      </c>
      <c r="X750" s="558" t="s">
        <v>426</v>
      </c>
      <c r="Y750" s="673">
        <v>477000</v>
      </c>
      <c r="Z750" s="569"/>
      <c r="AA750" s="569">
        <v>72000</v>
      </c>
      <c r="AB750" s="569"/>
      <c r="AC750" s="569"/>
      <c r="AD750" s="569"/>
      <c r="AE750" s="569">
        <v>72000</v>
      </c>
      <c r="AF750" s="569"/>
      <c r="AG750" s="569"/>
      <c r="AH750" s="569" t="s">
        <v>5489</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7369</v>
      </c>
      <c r="T751" s="671">
        <v>45767</v>
      </c>
      <c r="U751" s="557" t="s">
        <v>1469</v>
      </c>
      <c r="V751" s="557" t="s">
        <v>5449</v>
      </c>
      <c r="W751" s="558" t="s">
        <v>561</v>
      </c>
      <c r="X751" s="558" t="s">
        <v>426</v>
      </c>
      <c r="Y751" s="673">
        <v>760000</v>
      </c>
      <c r="Z751" s="569"/>
      <c r="AA751" s="569">
        <v>79000</v>
      </c>
      <c r="AB751" s="569"/>
      <c r="AC751" s="569"/>
      <c r="AD751" s="569"/>
      <c r="AE751" s="569">
        <v>79000</v>
      </c>
      <c r="AF751" s="569"/>
      <c r="AG751" s="569"/>
      <c r="AH751" s="569" t="s">
        <v>5488</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4296</v>
      </c>
      <c r="V752" s="557" t="s">
        <v>5447</v>
      </c>
      <c r="W752" s="558" t="s">
        <v>3795</v>
      </c>
      <c r="X752" s="558" t="s">
        <v>426</v>
      </c>
      <c r="Y752" s="673">
        <v>378000</v>
      </c>
      <c r="Z752" s="569"/>
      <c r="AA752" s="569">
        <v>70000</v>
      </c>
      <c r="AB752" s="569"/>
      <c r="AC752" s="569"/>
      <c r="AD752" s="569"/>
      <c r="AE752" s="569">
        <v>70000</v>
      </c>
      <c r="AF752" s="569"/>
      <c r="AG752" s="569"/>
      <c r="AH752" s="569" t="s">
        <v>5474</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5439</v>
      </c>
      <c r="H753" s="405" t="s">
        <v>5593</v>
      </c>
      <c r="T753" s="671">
        <v>45765</v>
      </c>
      <c r="U753" s="557" t="s">
        <v>1679</v>
      </c>
      <c r="V753" s="557" t="s">
        <v>5343</v>
      </c>
      <c r="W753" s="558" t="s">
        <v>4333</v>
      </c>
      <c r="X753" s="558" t="s">
        <v>426</v>
      </c>
      <c r="Y753" s="673">
        <v>811000</v>
      </c>
      <c r="Z753" s="569"/>
      <c r="AA753" s="569">
        <v>70000</v>
      </c>
      <c r="AB753" s="569"/>
      <c r="AC753" s="569"/>
      <c r="AD753" s="569"/>
      <c r="AE753" s="569">
        <v>70000</v>
      </c>
      <c r="AF753" s="569"/>
      <c r="AG753" s="569"/>
      <c r="AH753" s="569" t="s">
        <v>5473</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6512</v>
      </c>
      <c r="V754" s="557" t="s">
        <v>5396</v>
      </c>
      <c r="W754" s="558" t="s">
        <v>561</v>
      </c>
      <c r="X754" s="558" t="s">
        <v>426</v>
      </c>
      <c r="Y754" s="673">
        <v>352000</v>
      </c>
      <c r="Z754" s="569"/>
      <c r="AA754" s="569">
        <v>76000</v>
      </c>
      <c r="AB754" s="569"/>
      <c r="AC754" s="569"/>
      <c r="AD754" s="569"/>
      <c r="AE754" s="569">
        <v>76000</v>
      </c>
      <c r="AF754" s="569"/>
      <c r="AG754" s="569"/>
      <c r="AH754" s="569" t="s">
        <v>5458</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7392</v>
      </c>
      <c r="T755" s="671">
        <v>45763</v>
      </c>
      <c r="U755" s="557" t="s">
        <v>1448</v>
      </c>
      <c r="V755" s="557" t="s">
        <v>4575</v>
      </c>
      <c r="W755" s="558" t="s">
        <v>561</v>
      </c>
      <c r="X755" s="558" t="s">
        <v>426</v>
      </c>
      <c r="Y755" s="673" t="s">
        <v>5448</v>
      </c>
      <c r="Z755" s="569"/>
      <c r="AA755" s="569">
        <v>72000</v>
      </c>
      <c r="AB755" s="569"/>
      <c r="AC755" s="569"/>
      <c r="AD755" s="569"/>
      <c r="AE755" s="569">
        <v>72000</v>
      </c>
      <c r="AF755" s="569"/>
      <c r="AG755" s="569"/>
      <c r="AH755" s="569" t="s">
        <v>5457</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5439</v>
      </c>
      <c r="H756" s="405" t="s">
        <v>7393</v>
      </c>
      <c r="T756" s="671">
        <v>45762</v>
      </c>
      <c r="U756" s="557" t="s">
        <v>582</v>
      </c>
      <c r="V756" s="557" t="s">
        <v>5419</v>
      </c>
      <c r="W756" s="558" t="s">
        <v>580</v>
      </c>
      <c r="X756" s="558" t="s">
        <v>427</v>
      </c>
      <c r="Y756" s="673">
        <v>1940000</v>
      </c>
      <c r="Z756" s="569"/>
      <c r="AA756" s="569">
        <v>235000</v>
      </c>
      <c r="AB756" s="569"/>
      <c r="AC756" s="569"/>
      <c r="AD756" s="569"/>
      <c r="AE756" s="569">
        <v>235000</v>
      </c>
      <c r="AF756" s="569"/>
      <c r="AG756" s="569"/>
      <c r="AH756" s="569" t="s">
        <v>5456</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5433</v>
      </c>
      <c r="W757" s="558" t="s">
        <v>561</v>
      </c>
      <c r="X757" s="558" t="s">
        <v>214</v>
      </c>
      <c r="Y757" s="673">
        <v>274000</v>
      </c>
      <c r="Z757" s="569"/>
      <c r="AA757" s="569">
        <v>85000</v>
      </c>
      <c r="AB757" s="569"/>
      <c r="AC757" s="569"/>
      <c r="AD757" s="569"/>
      <c r="AE757" s="569">
        <v>85000</v>
      </c>
      <c r="AF757" s="569"/>
      <c r="AG757" s="569"/>
      <c r="AH757" s="569" t="s">
        <v>5434</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7360</v>
      </c>
      <c r="T758" s="671">
        <v>45760</v>
      </c>
      <c r="U758" s="557" t="s">
        <v>1974</v>
      </c>
      <c r="V758" s="557" t="s">
        <v>2138</v>
      </c>
      <c r="W758" s="558" t="s">
        <v>561</v>
      </c>
      <c r="X758" s="558" t="s">
        <v>238</v>
      </c>
      <c r="Y758" s="673" t="s">
        <v>5444</v>
      </c>
      <c r="Z758" s="569"/>
      <c r="AA758" s="569">
        <v>70000</v>
      </c>
      <c r="AB758" s="569"/>
      <c r="AC758" s="569"/>
      <c r="AD758" s="569"/>
      <c r="AE758" s="569">
        <v>70000</v>
      </c>
      <c r="AF758" s="569"/>
      <c r="AG758" s="569"/>
      <c r="AH758" s="569" t="s">
        <v>5455</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5408</v>
      </c>
      <c r="W759" s="558" t="s">
        <v>561</v>
      </c>
      <c r="X759" s="558" t="s">
        <v>426</v>
      </c>
      <c r="Y759" s="673">
        <v>350000</v>
      </c>
      <c r="Z759" s="569"/>
      <c r="AA759" s="569">
        <v>68000</v>
      </c>
      <c r="AB759" s="569"/>
      <c r="AC759" s="569"/>
      <c r="AD759" s="569"/>
      <c r="AE759" s="569">
        <v>68000</v>
      </c>
      <c r="AF759" s="569"/>
      <c r="AG759" s="569"/>
      <c r="AH759" s="569" t="s">
        <v>5454</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7293</v>
      </c>
      <c r="T760" s="671">
        <v>45758</v>
      </c>
      <c r="U760" s="557" t="s">
        <v>2369</v>
      </c>
      <c r="V760" s="557" t="s">
        <v>5351</v>
      </c>
      <c r="W760" s="558" t="s">
        <v>561</v>
      </c>
      <c r="X760" s="558" t="s">
        <v>426</v>
      </c>
      <c r="Y760" s="673" t="s">
        <v>5459</v>
      </c>
      <c r="Z760" s="569"/>
      <c r="AA760" s="569">
        <v>87000</v>
      </c>
      <c r="AB760" s="569"/>
      <c r="AC760" s="569"/>
      <c r="AD760" s="569"/>
      <c r="AE760" s="569">
        <v>87000</v>
      </c>
      <c r="AF760" s="569"/>
      <c r="AG760" s="569"/>
      <c r="AH760" s="569" t="s">
        <v>5462</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7295</v>
      </c>
      <c r="T761" s="671">
        <v>45757</v>
      </c>
      <c r="U761" s="557" t="s">
        <v>5010</v>
      </c>
      <c r="V761" s="557" t="s">
        <v>5406</v>
      </c>
      <c r="W761" s="558" t="s">
        <v>2596</v>
      </c>
      <c r="X761" s="558" t="s">
        <v>426</v>
      </c>
      <c r="Y761" s="673">
        <v>298000</v>
      </c>
      <c r="Z761" s="569"/>
      <c r="AA761" s="569">
        <v>82000</v>
      </c>
      <c r="AB761" s="569"/>
      <c r="AC761" s="569"/>
      <c r="AD761" s="569"/>
      <c r="AE761" s="569">
        <v>82000</v>
      </c>
      <c r="AF761" s="569"/>
      <c r="AG761" s="569"/>
      <c r="AH761" s="569" t="s">
        <v>5453</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5450</v>
      </c>
      <c r="W762" s="558" t="s">
        <v>561</v>
      </c>
      <c r="X762" s="558" t="s">
        <v>426</v>
      </c>
      <c r="Y762" s="673" t="s">
        <v>5443</v>
      </c>
      <c r="Z762" s="569"/>
      <c r="AA762" s="569">
        <v>52000</v>
      </c>
      <c r="AB762" s="569"/>
      <c r="AC762" s="569"/>
      <c r="AD762" s="569"/>
      <c r="AE762" s="569">
        <v>52000</v>
      </c>
      <c r="AF762" s="569"/>
      <c r="AG762" s="569"/>
      <c r="AH762" s="569" t="s">
        <v>5451</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7294</v>
      </c>
      <c r="T763" s="671">
        <v>45755</v>
      </c>
      <c r="U763" s="557" t="s">
        <v>556</v>
      </c>
      <c r="V763" s="557"/>
      <c r="W763" s="558" t="s">
        <v>5493</v>
      </c>
      <c r="X763" s="558"/>
      <c r="Y763" s="673"/>
      <c r="Z763" s="569"/>
      <c r="AA763" s="569">
        <v>35000</v>
      </c>
      <c r="AB763" s="569"/>
      <c r="AC763" s="569"/>
      <c r="AD763" s="569"/>
      <c r="AE763" s="569">
        <v>35000</v>
      </c>
      <c r="AF763" s="569"/>
      <c r="AG763" s="569"/>
      <c r="AH763" s="569" t="s">
        <v>5586</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7285</v>
      </c>
      <c r="T764" s="671">
        <v>45754</v>
      </c>
      <c r="U764" s="557" t="s">
        <v>556</v>
      </c>
      <c r="V764" s="557">
        <v>98492315</v>
      </c>
      <c r="W764" s="558" t="s">
        <v>4658</v>
      </c>
      <c r="X764" s="558" t="s">
        <v>214</v>
      </c>
      <c r="Y764" s="673">
        <v>607000</v>
      </c>
      <c r="Z764" s="569"/>
      <c r="AA764" s="569">
        <v>70000</v>
      </c>
      <c r="AB764" s="569"/>
      <c r="AC764" s="569"/>
      <c r="AD764" s="569"/>
      <c r="AE764" s="569">
        <v>70000</v>
      </c>
      <c r="AF764" s="569"/>
      <c r="AG764" s="569"/>
      <c r="AH764" s="569" t="s">
        <v>5588</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5439</v>
      </c>
      <c r="H765" s="405" t="s">
        <v>5593</v>
      </c>
      <c r="T765" s="671">
        <v>45750</v>
      </c>
      <c r="U765" s="557" t="s">
        <v>556</v>
      </c>
      <c r="V765" s="557"/>
      <c r="W765" s="558" t="s">
        <v>5493</v>
      </c>
      <c r="X765" s="558"/>
      <c r="Y765" s="673">
        <v>150000</v>
      </c>
      <c r="Z765" s="569"/>
      <c r="AA765" s="569">
        <v>45000</v>
      </c>
      <c r="AB765" s="569"/>
      <c r="AC765" s="569"/>
      <c r="AD765" s="569"/>
      <c r="AE765" s="569">
        <v>45000</v>
      </c>
      <c r="AF765" s="569"/>
      <c r="AG765" s="569"/>
      <c r="AH765" s="569" t="s">
        <v>5587</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5446</v>
      </c>
      <c r="W766" s="558" t="s">
        <v>561</v>
      </c>
      <c r="X766" s="558" t="s">
        <v>427</v>
      </c>
      <c r="Y766" s="673">
        <v>394000</v>
      </c>
      <c r="Z766" s="569"/>
      <c r="AA766" s="569">
        <v>45000</v>
      </c>
      <c r="AB766" s="569"/>
      <c r="AC766" s="569"/>
      <c r="AD766" s="569"/>
      <c r="AE766" s="569">
        <v>45000</v>
      </c>
      <c r="AF766" s="569"/>
      <c r="AG766" s="569"/>
      <c r="AH766" s="569" t="s">
        <v>5590</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5439</v>
      </c>
      <c r="H767" s="405" t="s">
        <v>5593</v>
      </c>
      <c r="T767" s="671">
        <v>45748</v>
      </c>
      <c r="U767" s="557" t="s">
        <v>556</v>
      </c>
      <c r="V767" s="557" t="s">
        <v>5405</v>
      </c>
      <c r="W767" s="558" t="s">
        <v>561</v>
      </c>
      <c r="X767" s="558" t="s">
        <v>571</v>
      </c>
      <c r="Y767" s="673">
        <v>474000</v>
      </c>
      <c r="Z767" s="569"/>
      <c r="AA767" s="569">
        <v>50000</v>
      </c>
      <c r="AB767" s="569"/>
      <c r="AC767" s="569"/>
      <c r="AD767" s="569"/>
      <c r="AE767" s="569">
        <v>50000</v>
      </c>
      <c r="AF767" s="569"/>
      <c r="AG767" s="569"/>
      <c r="AH767" s="569" t="s">
        <v>5589</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5436</v>
      </c>
      <c r="W768" s="558" t="s">
        <v>4872</v>
      </c>
      <c r="X768" s="558" t="s">
        <v>513</v>
      </c>
      <c r="Y768" s="673">
        <v>50000</v>
      </c>
      <c r="Z768" s="569"/>
      <c r="AA768" s="569">
        <v>25000</v>
      </c>
      <c r="AB768" s="569"/>
      <c r="AC768" s="569"/>
      <c r="AD768" s="569"/>
      <c r="AE768" s="569">
        <v>25000</v>
      </c>
      <c r="AF768" s="569"/>
      <c r="AG768" s="569"/>
      <c r="AH768" s="569" t="s">
        <v>5437</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7250</v>
      </c>
      <c r="T769" s="671">
        <v>45742</v>
      </c>
      <c r="U769" s="557" t="s">
        <v>2421</v>
      </c>
      <c r="V769" s="557" t="s">
        <v>5346</v>
      </c>
      <c r="W769" s="558" t="s">
        <v>561</v>
      </c>
      <c r="X769" s="558" t="s">
        <v>455</v>
      </c>
      <c r="Y769" s="673">
        <v>403000</v>
      </c>
      <c r="Z769" s="569"/>
      <c r="AA769" s="569">
        <v>-7000</v>
      </c>
      <c r="AB769" s="569"/>
      <c r="AC769" s="569"/>
      <c r="AD769" s="569"/>
      <c r="AE769" s="569">
        <v>-7000</v>
      </c>
      <c r="AF769" s="569"/>
      <c r="AG769" s="569"/>
      <c r="AH769" s="569" t="s">
        <v>5417</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7641</v>
      </c>
      <c r="T770" s="671">
        <v>45741</v>
      </c>
      <c r="U770" s="557" t="s">
        <v>1615</v>
      </c>
      <c r="V770" s="557" t="s">
        <v>5403</v>
      </c>
      <c r="W770" s="558" t="s">
        <v>561</v>
      </c>
      <c r="X770" s="558" t="s">
        <v>427</v>
      </c>
      <c r="Y770" s="673">
        <v>717000</v>
      </c>
      <c r="Z770" s="569"/>
      <c r="AA770" s="569">
        <v>67000</v>
      </c>
      <c r="AB770" s="569"/>
      <c r="AC770" s="569"/>
      <c r="AD770" s="569"/>
      <c r="AE770" s="569">
        <v>67000</v>
      </c>
      <c r="AF770" s="569"/>
      <c r="AG770" s="569"/>
      <c r="AH770" s="569" t="s">
        <v>5413</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4967</v>
      </c>
      <c r="T771" s="671">
        <v>45740</v>
      </c>
      <c r="U771" s="557" t="s">
        <v>5010</v>
      </c>
      <c r="V771" s="557" t="s">
        <v>5407</v>
      </c>
      <c r="W771" s="558" t="s">
        <v>561</v>
      </c>
      <c r="X771" s="558" t="s">
        <v>427</v>
      </c>
      <c r="Y771" s="673">
        <v>628000</v>
      </c>
      <c r="Z771" s="569"/>
      <c r="AA771" s="569">
        <v>79000</v>
      </c>
      <c r="AB771" s="569"/>
      <c r="AC771" s="569"/>
      <c r="AD771" s="569"/>
      <c r="AE771" s="569">
        <v>79000</v>
      </c>
      <c r="AF771" s="569"/>
      <c r="AG771" s="569"/>
      <c r="AH771" s="569" t="s">
        <v>5412</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7230</v>
      </c>
      <c r="T772" s="671">
        <v>45739</v>
      </c>
      <c r="U772" s="557" t="s">
        <v>1637</v>
      </c>
      <c r="V772" s="557" t="s">
        <v>5409</v>
      </c>
      <c r="W772" s="558" t="s">
        <v>561</v>
      </c>
      <c r="X772" s="558" t="s">
        <v>571</v>
      </c>
      <c r="Y772" s="673">
        <v>496000</v>
      </c>
      <c r="Z772" s="569"/>
      <c r="AA772" s="569">
        <v>88000</v>
      </c>
      <c r="AB772" s="569"/>
      <c r="AC772" s="569"/>
      <c r="AD772" s="569"/>
      <c r="AE772" s="569">
        <v>88000</v>
      </c>
      <c r="AF772" s="569"/>
      <c r="AG772" s="569"/>
      <c r="AH772" s="569" t="s">
        <v>5418</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5439</v>
      </c>
      <c r="H773" s="405" t="s">
        <v>5593</v>
      </c>
      <c r="T773" s="671">
        <v>45738</v>
      </c>
      <c r="U773" s="557" t="s">
        <v>1464</v>
      </c>
      <c r="V773" s="557" t="s">
        <v>5393</v>
      </c>
      <c r="W773" s="558" t="s">
        <v>561</v>
      </c>
      <c r="X773" s="558" t="s">
        <v>427</v>
      </c>
      <c r="Y773" s="673">
        <v>356000</v>
      </c>
      <c r="Z773" s="569"/>
      <c r="AA773" s="569">
        <v>67000</v>
      </c>
      <c r="AB773" s="569"/>
      <c r="AC773" s="569"/>
      <c r="AD773" s="569"/>
      <c r="AE773" s="569">
        <v>67000</v>
      </c>
      <c r="AF773" s="569"/>
      <c r="AG773" s="569"/>
      <c r="AH773" s="569" t="s">
        <v>5394</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5391</v>
      </c>
      <c r="W774" s="558" t="s">
        <v>561</v>
      </c>
      <c r="X774" s="558" t="s">
        <v>426</v>
      </c>
      <c r="Y774" s="673" t="s">
        <v>5390</v>
      </c>
      <c r="Z774" s="569"/>
      <c r="AA774" s="569">
        <v>92000</v>
      </c>
      <c r="AB774" s="569"/>
      <c r="AC774" s="569"/>
      <c r="AD774" s="569"/>
      <c r="AE774" s="569">
        <v>92000</v>
      </c>
      <c r="AF774" s="569"/>
      <c r="AG774" s="569"/>
      <c r="AH774" s="569" t="s">
        <v>5395</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7232</v>
      </c>
      <c r="T775" s="671">
        <v>45736</v>
      </c>
      <c r="U775" s="557" t="s">
        <v>2357</v>
      </c>
      <c r="V775" s="557" t="s">
        <v>5342</v>
      </c>
      <c r="W775" s="558" t="s">
        <v>561</v>
      </c>
      <c r="X775" s="558" t="s">
        <v>214</v>
      </c>
      <c r="Y775" s="673">
        <v>327000</v>
      </c>
      <c r="Z775" s="569"/>
      <c r="AA775" s="569">
        <v>79000</v>
      </c>
      <c r="AB775" s="569"/>
      <c r="AC775" s="569"/>
      <c r="AD775" s="569"/>
      <c r="AE775" s="569">
        <v>79000</v>
      </c>
      <c r="AF775" s="569"/>
      <c r="AG775" s="569"/>
      <c r="AH775" s="569" t="s">
        <v>5389</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5374</v>
      </c>
      <c r="T776" s="671">
        <v>45735</v>
      </c>
      <c r="U776" s="557" t="s">
        <v>2421</v>
      </c>
      <c r="V776" s="557" t="s">
        <v>5385</v>
      </c>
      <c r="W776" s="558" t="s">
        <v>561</v>
      </c>
      <c r="X776" s="558" t="s">
        <v>214</v>
      </c>
      <c r="Y776" s="673">
        <v>531000</v>
      </c>
      <c r="Z776" s="569"/>
      <c r="AA776" s="569">
        <v>131000</v>
      </c>
      <c r="AB776" s="569"/>
      <c r="AC776" s="569"/>
      <c r="AD776" s="569"/>
      <c r="AE776" s="569">
        <v>131000</v>
      </c>
      <c r="AF776" s="569"/>
      <c r="AG776" s="569"/>
      <c r="AH776" s="569" t="s">
        <v>5388</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5371</v>
      </c>
      <c r="W777" s="558" t="s">
        <v>561</v>
      </c>
      <c r="X777" s="558" t="s">
        <v>214</v>
      </c>
      <c r="Y777" s="673">
        <v>349000</v>
      </c>
      <c r="Z777" s="569"/>
      <c r="AA777" s="569">
        <v>142000</v>
      </c>
      <c r="AB777" s="569"/>
      <c r="AC777" s="569"/>
      <c r="AD777" s="569"/>
      <c r="AE777" s="569">
        <v>142000</v>
      </c>
      <c r="AF777" s="569"/>
      <c r="AG777" s="569"/>
      <c r="AH777" s="569" t="s">
        <v>5372</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6620</v>
      </c>
      <c r="T778" s="671">
        <v>45733</v>
      </c>
      <c r="U778" s="557" t="s">
        <v>578</v>
      </c>
      <c r="V778" s="557" t="s">
        <v>5369</v>
      </c>
      <c r="W778" s="558" t="s">
        <v>561</v>
      </c>
      <c r="X778" s="558" t="s">
        <v>426</v>
      </c>
      <c r="Y778" s="673">
        <v>1019000</v>
      </c>
      <c r="Z778" s="569"/>
      <c r="AA778" s="569">
        <v>70000</v>
      </c>
      <c r="AB778" s="569"/>
      <c r="AC778" s="569"/>
      <c r="AD778" s="569"/>
      <c r="AE778" s="569">
        <v>70000</v>
      </c>
      <c r="AF778" s="569"/>
      <c r="AG778" s="569"/>
      <c r="AH778" s="569" t="s">
        <v>5370</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7227</v>
      </c>
      <c r="T779" s="671">
        <v>45732</v>
      </c>
      <c r="U779" s="557" t="s">
        <v>3970</v>
      </c>
      <c r="V779" s="557" t="s">
        <v>5331</v>
      </c>
      <c r="W779" s="558" t="s">
        <v>561</v>
      </c>
      <c r="X779" s="558" t="s">
        <v>426</v>
      </c>
      <c r="Y779" s="673">
        <v>603000</v>
      </c>
      <c r="Z779" s="569"/>
      <c r="AA779" s="569">
        <v>73000</v>
      </c>
      <c r="AB779" s="569"/>
      <c r="AC779" s="569"/>
      <c r="AD779" s="569"/>
      <c r="AE779" s="569">
        <v>73000</v>
      </c>
      <c r="AF779" s="569"/>
      <c r="AG779" s="569"/>
      <c r="AH779" s="569" t="s">
        <v>5368</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5289</v>
      </c>
      <c r="W780" s="558" t="s">
        <v>1547</v>
      </c>
      <c r="X780" s="558" t="s">
        <v>214</v>
      </c>
      <c r="Y780" s="673">
        <v>290000</v>
      </c>
      <c r="Z780" s="569"/>
      <c r="AA780" s="569">
        <v>78000</v>
      </c>
      <c r="AB780" s="569"/>
      <c r="AC780" s="569"/>
      <c r="AD780" s="569"/>
      <c r="AE780" s="569">
        <v>78000</v>
      </c>
      <c r="AF780" s="569"/>
      <c r="AG780" s="569"/>
      <c r="AH780" s="569" t="s">
        <v>5367</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5300</v>
      </c>
      <c r="V781" s="557" t="s">
        <v>5360</v>
      </c>
      <c r="W781" s="558" t="s">
        <v>561</v>
      </c>
      <c r="X781" s="558" t="s">
        <v>426</v>
      </c>
      <c r="Y781" s="673">
        <v>866000</v>
      </c>
      <c r="Z781" s="569"/>
      <c r="AA781" s="569">
        <v>70000</v>
      </c>
      <c r="AB781" s="569"/>
      <c r="AC781" s="569"/>
      <c r="AD781" s="569"/>
      <c r="AE781" s="569">
        <v>70000</v>
      </c>
      <c r="AF781" s="569"/>
      <c r="AG781" s="569"/>
      <c r="AH781" s="569" t="s">
        <v>5361</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5300</v>
      </c>
      <c r="V782" s="557" t="s">
        <v>5358</v>
      </c>
      <c r="W782" s="558" t="s">
        <v>561</v>
      </c>
      <c r="X782" s="558" t="s">
        <v>427</v>
      </c>
      <c r="Y782" s="673">
        <v>370000</v>
      </c>
      <c r="Z782" s="569"/>
      <c r="AA782" s="569">
        <v>69000</v>
      </c>
      <c r="AB782" s="569"/>
      <c r="AC782" s="569"/>
      <c r="AD782" s="569"/>
      <c r="AE782" s="569">
        <v>69000</v>
      </c>
      <c r="AF782" s="569"/>
      <c r="AG782" s="569"/>
      <c r="AH782" s="569" t="s">
        <v>5359</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7224</v>
      </c>
      <c r="T783" s="671">
        <v>45728</v>
      </c>
      <c r="U783" s="557" t="s">
        <v>1448</v>
      </c>
      <c r="V783" s="557" t="s">
        <v>5356</v>
      </c>
      <c r="W783" s="558" t="s">
        <v>561</v>
      </c>
      <c r="X783" s="558" t="s">
        <v>427</v>
      </c>
      <c r="Y783" s="673">
        <v>348000</v>
      </c>
      <c r="Z783" s="569"/>
      <c r="AA783" s="569">
        <v>66000</v>
      </c>
      <c r="AB783" s="569"/>
      <c r="AC783" s="569"/>
      <c r="AD783" s="569"/>
      <c r="AE783" s="569">
        <v>66000</v>
      </c>
      <c r="AF783" s="569"/>
      <c r="AG783" s="569"/>
      <c r="AH783" s="569" t="s">
        <v>5357</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5354</v>
      </c>
      <c r="W784" s="558" t="s">
        <v>561</v>
      </c>
      <c r="X784" s="558" t="s">
        <v>426</v>
      </c>
      <c r="Y784" s="673">
        <v>490000</v>
      </c>
      <c r="Z784" s="569"/>
      <c r="AA784" s="569">
        <v>72000</v>
      </c>
      <c r="AB784" s="569"/>
      <c r="AC784" s="569"/>
      <c r="AD784" s="569"/>
      <c r="AE784" s="569">
        <v>72000</v>
      </c>
      <c r="AF784" s="569"/>
      <c r="AG784" s="569"/>
      <c r="AH784" s="569" t="s">
        <v>5355</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4965</v>
      </c>
      <c r="T785" s="671">
        <v>45726</v>
      </c>
      <c r="U785" s="557" t="s">
        <v>1464</v>
      </c>
      <c r="V785" s="557" t="s">
        <v>5352</v>
      </c>
      <c r="W785" s="558" t="s">
        <v>2417</v>
      </c>
      <c r="X785" s="558" t="s">
        <v>427</v>
      </c>
      <c r="Y785" s="673">
        <v>105000</v>
      </c>
      <c r="Z785" s="569"/>
      <c r="AA785" s="569">
        <v>28000</v>
      </c>
      <c r="AB785" s="569"/>
      <c r="AC785" s="569"/>
      <c r="AD785" s="569"/>
      <c r="AE785" s="569">
        <v>28000</v>
      </c>
      <c r="AF785" s="569"/>
      <c r="AG785" s="569"/>
      <c r="AH785" s="569" t="s">
        <v>5353</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7223</v>
      </c>
      <c r="T786" s="671">
        <v>45725</v>
      </c>
      <c r="U786" s="557" t="s">
        <v>4296</v>
      </c>
      <c r="V786" s="557" t="s">
        <v>4945</v>
      </c>
      <c r="W786" s="558" t="s">
        <v>561</v>
      </c>
      <c r="X786" s="558" t="s">
        <v>214</v>
      </c>
      <c r="Y786" s="673" t="s">
        <v>5339</v>
      </c>
      <c r="Z786" s="569"/>
      <c r="AA786" s="569">
        <v>126000</v>
      </c>
      <c r="AB786" s="569"/>
      <c r="AC786" s="569"/>
      <c r="AD786" s="569"/>
      <c r="AE786" s="569">
        <v>126000</v>
      </c>
      <c r="AF786" s="569"/>
      <c r="AG786" s="569"/>
      <c r="AH786" s="569" t="s">
        <v>5144</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5325</v>
      </c>
      <c r="W787" s="558" t="s">
        <v>561</v>
      </c>
      <c r="X787" s="558" t="s">
        <v>571</v>
      </c>
      <c r="Y787" s="673">
        <v>472000</v>
      </c>
      <c r="Z787" s="569"/>
      <c r="AA787" s="569">
        <v>85000</v>
      </c>
      <c r="AB787" s="569"/>
      <c r="AC787" s="569"/>
      <c r="AD787" s="569"/>
      <c r="AE787" s="569">
        <v>85000</v>
      </c>
      <c r="AF787" s="569"/>
      <c r="AG787" s="569"/>
      <c r="AH787" s="569" t="s">
        <v>5329</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7225</v>
      </c>
      <c r="T788" s="671">
        <v>45723</v>
      </c>
      <c r="U788" s="557" t="s">
        <v>1867</v>
      </c>
      <c r="V788" s="557" t="s">
        <v>5321</v>
      </c>
      <c r="W788" s="558" t="s">
        <v>561</v>
      </c>
      <c r="X788" s="558" t="s">
        <v>427</v>
      </c>
      <c r="Y788" s="673">
        <v>293000</v>
      </c>
      <c r="Z788" s="569"/>
      <c r="AA788" s="569">
        <v>71000</v>
      </c>
      <c r="AB788" s="569"/>
      <c r="AC788" s="569"/>
      <c r="AD788" s="569"/>
      <c r="AE788" s="569">
        <v>71000</v>
      </c>
      <c r="AF788" s="569"/>
      <c r="AG788" s="569"/>
      <c r="AH788" s="569" t="s">
        <v>5334</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5332</v>
      </c>
      <c r="W789" s="558" t="s">
        <v>561</v>
      </c>
      <c r="X789" s="558" t="s">
        <v>427</v>
      </c>
      <c r="Y789" s="673">
        <v>367000</v>
      </c>
      <c r="Z789" s="569"/>
      <c r="AA789" s="569">
        <v>71000</v>
      </c>
      <c r="AB789" s="569"/>
      <c r="AC789" s="569"/>
      <c r="AD789" s="569"/>
      <c r="AE789" s="569">
        <v>71000</v>
      </c>
      <c r="AF789" s="569"/>
      <c r="AG789" s="569"/>
      <c r="AH789" s="569" t="s">
        <v>5333</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5271</v>
      </c>
      <c r="W790" s="558" t="s">
        <v>561</v>
      </c>
      <c r="X790" s="558" t="s">
        <v>426</v>
      </c>
      <c r="Y790" s="673">
        <v>412000</v>
      </c>
      <c r="Z790" s="569"/>
      <c r="AA790" s="569">
        <v>70000</v>
      </c>
      <c r="AB790" s="569"/>
      <c r="AC790" s="569"/>
      <c r="AD790" s="569"/>
      <c r="AE790" s="569">
        <v>70000</v>
      </c>
      <c r="AF790" s="569"/>
      <c r="AG790" s="569"/>
      <c r="AH790" s="569" t="s">
        <v>5294</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5387</v>
      </c>
      <c r="W791" s="558" t="s">
        <v>3611</v>
      </c>
      <c r="X791" s="558" t="s">
        <v>214</v>
      </c>
      <c r="Y791" s="673">
        <v>820000</v>
      </c>
      <c r="Z791" s="569"/>
      <c r="AA791" s="569">
        <v>121500</v>
      </c>
      <c r="AB791" s="569"/>
      <c r="AC791" s="569"/>
      <c r="AD791" s="569"/>
      <c r="AE791" s="569">
        <v>121500</v>
      </c>
      <c r="AF791" s="569"/>
      <c r="AG791" s="569"/>
      <c r="AH791" s="569" t="s">
        <v>5392</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7205</v>
      </c>
      <c r="T792" s="671">
        <v>45717</v>
      </c>
      <c r="U792" s="557" t="s">
        <v>556</v>
      </c>
      <c r="V792" s="557" t="s">
        <v>5362</v>
      </c>
      <c r="W792" s="558" t="s">
        <v>5363</v>
      </c>
      <c r="X792" s="558" t="s">
        <v>5364</v>
      </c>
      <c r="Y792" s="673" t="s">
        <v>5365</v>
      </c>
      <c r="Z792" s="569"/>
      <c r="AA792" s="569">
        <v>0</v>
      </c>
      <c r="AB792" s="569"/>
      <c r="AC792" s="569"/>
      <c r="AD792" s="569"/>
      <c r="AE792" s="569">
        <v>0</v>
      </c>
      <c r="AF792" s="569"/>
      <c r="AG792" s="569"/>
      <c r="AH792" s="569" t="s">
        <v>5366</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7213</v>
      </c>
      <c r="T793" s="671">
        <v>45716</v>
      </c>
      <c r="U793" s="557" t="s">
        <v>2421</v>
      </c>
      <c r="V793" s="557" t="s">
        <v>5172</v>
      </c>
      <c r="W793" s="558" t="s">
        <v>2409</v>
      </c>
      <c r="X793" s="558" t="s">
        <v>426</v>
      </c>
      <c r="Y793" s="673">
        <v>455000</v>
      </c>
      <c r="Z793" s="569"/>
      <c r="AA793" s="569">
        <v>87000</v>
      </c>
      <c r="AB793" s="569"/>
      <c r="AC793" s="569"/>
      <c r="AD793" s="569"/>
      <c r="AE793" s="569">
        <v>87000</v>
      </c>
      <c r="AF793" s="569"/>
      <c r="AG793" s="569"/>
      <c r="AH793" s="569" t="s">
        <v>5226</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5287</v>
      </c>
      <c r="W794" s="558" t="s">
        <v>5288</v>
      </c>
      <c r="X794" s="558" t="s">
        <v>559</v>
      </c>
      <c r="Y794" s="673">
        <v>1310000</v>
      </c>
      <c r="Z794" s="569"/>
      <c r="AA794" s="569">
        <v>35000</v>
      </c>
      <c r="AB794" s="569"/>
      <c r="AC794" s="569"/>
      <c r="AD794" s="569"/>
      <c r="AE794" s="569">
        <v>35000</v>
      </c>
      <c r="AF794" s="569"/>
      <c r="AG794" s="569"/>
      <c r="AH794" s="569" t="s">
        <v>5286</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7206</v>
      </c>
      <c r="T795" s="671">
        <v>45716</v>
      </c>
      <c r="U795" s="557" t="s">
        <v>5010</v>
      </c>
      <c r="V795" s="557" t="s">
        <v>5314</v>
      </c>
      <c r="W795" s="558" t="s">
        <v>561</v>
      </c>
      <c r="X795" s="558" t="s">
        <v>426</v>
      </c>
      <c r="Y795" s="673">
        <v>457000</v>
      </c>
      <c r="Z795" s="569"/>
      <c r="AA795" s="569">
        <v>72000</v>
      </c>
      <c r="AB795" s="569"/>
      <c r="AC795" s="569"/>
      <c r="AD795" s="569"/>
      <c r="AE795" s="569">
        <v>72000</v>
      </c>
      <c r="AF795" s="569"/>
      <c r="AG795" s="569"/>
      <c r="AH795" s="569" t="s">
        <v>5315</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5439</v>
      </c>
      <c r="H796" s="405" t="s">
        <v>5638</v>
      </c>
      <c r="T796" s="671">
        <v>45716</v>
      </c>
      <c r="U796" s="557" t="s">
        <v>1930</v>
      </c>
      <c r="V796" s="557" t="s">
        <v>5281</v>
      </c>
      <c r="W796" s="558" t="s">
        <v>561</v>
      </c>
      <c r="X796" s="558" t="s">
        <v>426</v>
      </c>
      <c r="Y796" s="673">
        <v>548000</v>
      </c>
      <c r="Z796" s="569"/>
      <c r="AA796" s="569">
        <v>72000</v>
      </c>
      <c r="AB796" s="569"/>
      <c r="AC796" s="569"/>
      <c r="AD796" s="569"/>
      <c r="AE796" s="569">
        <v>72000</v>
      </c>
      <c r="AF796" s="569"/>
      <c r="AG796" s="569"/>
      <c r="AH796" s="569" t="s">
        <v>5293</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5439</v>
      </c>
      <c r="H797" s="405" t="s">
        <v>5516</v>
      </c>
      <c r="T797" s="671">
        <v>45716</v>
      </c>
      <c r="U797" s="557" t="s">
        <v>6512</v>
      </c>
      <c r="V797" s="557" t="s">
        <v>5171</v>
      </c>
      <c r="W797" s="558" t="s">
        <v>561</v>
      </c>
      <c r="X797" s="558" t="s">
        <v>214</v>
      </c>
      <c r="Y797" s="673">
        <v>414000</v>
      </c>
      <c r="Z797" s="569"/>
      <c r="AA797" s="569">
        <v>115000</v>
      </c>
      <c r="AB797" s="569"/>
      <c r="AC797" s="569"/>
      <c r="AD797" s="569"/>
      <c r="AE797" s="569">
        <v>115000</v>
      </c>
      <c r="AF797" s="569"/>
      <c r="AG797" s="569"/>
      <c r="AH797" s="569" t="s">
        <v>5297</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4911</v>
      </c>
      <c r="W798" s="558" t="s">
        <v>561</v>
      </c>
      <c r="X798" s="558" t="s">
        <v>214</v>
      </c>
      <c r="Y798" s="673" t="s">
        <v>5298</v>
      </c>
      <c r="Z798" s="569"/>
      <c r="AA798" s="569">
        <v>236000</v>
      </c>
      <c r="AB798" s="569"/>
      <c r="AC798" s="569"/>
      <c r="AD798" s="569"/>
      <c r="AE798" s="569">
        <v>236000</v>
      </c>
      <c r="AF798" s="569"/>
      <c r="AG798" s="569"/>
      <c r="AH798" s="569" t="s">
        <v>5327</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5282</v>
      </c>
      <c r="V799" s="557" t="s">
        <v>5284</v>
      </c>
      <c r="W799" s="558" t="s">
        <v>561</v>
      </c>
      <c r="X799" s="558" t="s">
        <v>427</v>
      </c>
      <c r="Y799" s="673">
        <v>761000</v>
      </c>
      <c r="Z799" s="569"/>
      <c r="AA799" s="569">
        <v>69000</v>
      </c>
      <c r="AB799" s="569"/>
      <c r="AC799" s="569"/>
      <c r="AD799" s="569"/>
      <c r="AE799" s="569">
        <v>69000</v>
      </c>
      <c r="AF799" s="569"/>
      <c r="AG799" s="569"/>
      <c r="AH799" s="569" t="s">
        <v>5290</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5549</v>
      </c>
      <c r="T800" s="671">
        <v>45716</v>
      </c>
      <c r="U800" s="557" t="s">
        <v>5300</v>
      </c>
      <c r="V800" s="557" t="s">
        <v>5301</v>
      </c>
      <c r="W800" s="558" t="s">
        <v>561</v>
      </c>
      <c r="X800" s="558" t="s">
        <v>238</v>
      </c>
      <c r="Y800" s="673">
        <v>355000</v>
      </c>
      <c r="Z800" s="569"/>
      <c r="AA800" s="569">
        <v>76000</v>
      </c>
      <c r="AB800" s="569"/>
      <c r="AC800" s="569"/>
      <c r="AD800" s="569"/>
      <c r="AE800" s="569">
        <v>76000</v>
      </c>
      <c r="AF800" s="569"/>
      <c r="AG800" s="569"/>
      <c r="AH800" s="569" t="s">
        <v>5302</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5439</v>
      </c>
      <c r="H801" s="405" t="s">
        <v>5638</v>
      </c>
      <c r="T801" s="671">
        <v>45716</v>
      </c>
      <c r="U801" s="557" t="s">
        <v>3961</v>
      </c>
      <c r="V801" s="557" t="s">
        <v>5289</v>
      </c>
      <c r="W801" s="558" t="s">
        <v>561</v>
      </c>
      <c r="X801" s="558" t="s">
        <v>214</v>
      </c>
      <c r="Y801" s="673">
        <v>607000</v>
      </c>
      <c r="Z801" s="569"/>
      <c r="AA801" s="569">
        <v>169000</v>
      </c>
      <c r="AB801" s="569"/>
      <c r="AC801" s="569"/>
      <c r="AD801" s="569"/>
      <c r="AE801" s="569">
        <v>169000</v>
      </c>
      <c r="AF801" s="569"/>
      <c r="AG801" s="569"/>
      <c r="AH801" s="569" t="s">
        <v>5312</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5282</v>
      </c>
      <c r="V802" s="557" t="s">
        <v>5283</v>
      </c>
      <c r="W802" s="558" t="s">
        <v>561</v>
      </c>
      <c r="X802" s="558" t="s">
        <v>427</v>
      </c>
      <c r="Y802" s="673">
        <v>1084000</v>
      </c>
      <c r="Z802" s="569"/>
      <c r="AA802" s="569">
        <v>67000</v>
      </c>
      <c r="AB802" s="569"/>
      <c r="AC802" s="569"/>
      <c r="AD802" s="569"/>
      <c r="AE802" s="569">
        <v>67000</v>
      </c>
      <c r="AF802" s="569"/>
      <c r="AG802" s="569"/>
      <c r="AH802" s="569" t="s">
        <v>5317</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5214</v>
      </c>
      <c r="W803" s="558" t="s">
        <v>4848</v>
      </c>
      <c r="X803" s="558" t="s">
        <v>426</v>
      </c>
      <c r="Y803" s="673">
        <v>990000</v>
      </c>
      <c r="Z803" s="569"/>
      <c r="AA803" s="569">
        <v>73000</v>
      </c>
      <c r="AB803" s="569"/>
      <c r="AC803" s="569"/>
      <c r="AD803" s="569"/>
      <c r="AE803" s="569">
        <v>73000</v>
      </c>
      <c r="AF803" s="569"/>
      <c r="AG803" s="569"/>
      <c r="AH803" s="569" t="s">
        <v>5324</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7195</v>
      </c>
      <c r="T804" s="671">
        <v>45716</v>
      </c>
      <c r="U804" s="557" t="s">
        <v>3970</v>
      </c>
      <c r="V804" s="557" t="s">
        <v>4753</v>
      </c>
      <c r="W804" s="558" t="s">
        <v>1442</v>
      </c>
      <c r="X804" s="558" t="s">
        <v>427</v>
      </c>
      <c r="Y804" s="673">
        <v>492000</v>
      </c>
      <c r="Z804" s="569"/>
      <c r="AA804" s="569">
        <v>1000</v>
      </c>
      <c r="AB804" s="569"/>
      <c r="AC804" s="569"/>
      <c r="AD804" s="569"/>
      <c r="AE804" s="569">
        <v>1000</v>
      </c>
      <c r="AF804" s="569"/>
      <c r="AG804" s="569"/>
      <c r="AH804" s="569" t="s">
        <v>5313</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7199</v>
      </c>
      <c r="T805" s="671">
        <v>45716</v>
      </c>
      <c r="U805" s="557" t="s">
        <v>5196</v>
      </c>
      <c r="V805" s="557" t="s">
        <v>5118</v>
      </c>
      <c r="W805" s="558" t="s">
        <v>561</v>
      </c>
      <c r="X805" s="558" t="s">
        <v>214</v>
      </c>
      <c r="Y805" s="673" t="s">
        <v>5309</v>
      </c>
      <c r="Z805" s="569"/>
      <c r="AA805" s="569">
        <v>151000</v>
      </c>
      <c r="AB805" s="569"/>
      <c r="AC805" s="569"/>
      <c r="AD805" s="569"/>
      <c r="AE805" s="569">
        <v>151000</v>
      </c>
      <c r="AF805" s="569"/>
      <c r="AG805" s="569"/>
      <c r="AH805" s="569" t="s">
        <v>5320</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5439</v>
      </c>
      <c r="H806" s="405" t="s">
        <v>5593</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5197</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5439</v>
      </c>
      <c r="H807" s="405" t="s">
        <v>5564</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5296</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4658</v>
      </c>
      <c r="X808" s="558" t="s">
        <v>238</v>
      </c>
      <c r="Y808" s="673">
        <v>342000</v>
      </c>
      <c r="Z808" s="569"/>
      <c r="AA808" s="569">
        <v>35000</v>
      </c>
      <c r="AB808" s="569"/>
      <c r="AC808" s="569"/>
      <c r="AD808" s="569"/>
      <c r="AE808" s="569">
        <v>35000</v>
      </c>
      <c r="AF808" s="569"/>
      <c r="AG808" s="569"/>
      <c r="AH808" s="569" t="s">
        <v>5318</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7191</v>
      </c>
      <c r="T809" s="671">
        <v>45715</v>
      </c>
      <c r="U809" s="557" t="s">
        <v>4142</v>
      </c>
      <c r="V809" s="557" t="s">
        <v>5224</v>
      </c>
      <c r="W809" s="558" t="s">
        <v>561</v>
      </c>
      <c r="X809" s="558" t="s">
        <v>214</v>
      </c>
      <c r="Y809" s="673">
        <v>241000</v>
      </c>
      <c r="Z809" s="569"/>
      <c r="AA809" s="569">
        <v>64000</v>
      </c>
      <c r="AB809" s="569"/>
      <c r="AC809" s="569"/>
      <c r="AD809" s="569"/>
      <c r="AE809" s="569">
        <v>64000</v>
      </c>
      <c r="AF809" s="569"/>
      <c r="AG809" s="569"/>
      <c r="AH809" s="569" t="s">
        <v>5299</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7175</v>
      </c>
      <c r="T810" s="671">
        <v>45714</v>
      </c>
      <c r="U810" s="557" t="s">
        <v>4296</v>
      </c>
      <c r="V810" s="557" t="s">
        <v>5244</v>
      </c>
      <c r="W810" s="558" t="s">
        <v>561</v>
      </c>
      <c r="X810" s="558" t="s">
        <v>426</v>
      </c>
      <c r="Y810" s="673" t="s">
        <v>5316</v>
      </c>
      <c r="Z810" s="569"/>
      <c r="AA810" s="569">
        <v>55000</v>
      </c>
      <c r="AB810" s="569"/>
      <c r="AC810" s="569"/>
      <c r="AD810" s="569"/>
      <c r="AE810" s="569">
        <v>55000</v>
      </c>
      <c r="AF810" s="569"/>
      <c r="AG810" s="569"/>
      <c r="AH810" s="569" t="s">
        <v>5292</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7176</v>
      </c>
      <c r="T811" s="671">
        <v>45713</v>
      </c>
      <c r="U811" s="557" t="s">
        <v>2420</v>
      </c>
      <c r="V811" s="557">
        <v>74753345</v>
      </c>
      <c r="W811" s="558" t="s">
        <v>4545</v>
      </c>
      <c r="X811" s="558" t="s">
        <v>238</v>
      </c>
      <c r="Y811" s="673">
        <v>80000</v>
      </c>
      <c r="Z811" s="569"/>
      <c r="AA811" s="569">
        <v>0</v>
      </c>
      <c r="AB811" s="569"/>
      <c r="AC811" s="569"/>
      <c r="AD811" s="569"/>
      <c r="AE811" s="569">
        <v>0</v>
      </c>
      <c r="AF811" s="569"/>
      <c r="AG811" s="569"/>
      <c r="AH811" s="569" t="s">
        <v>5280</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7174</v>
      </c>
      <c r="T812" s="671">
        <v>45712</v>
      </c>
      <c r="U812" s="557" t="s">
        <v>578</v>
      </c>
      <c r="V812" s="557" t="s">
        <v>5277</v>
      </c>
      <c r="W812" s="558" t="s">
        <v>561</v>
      </c>
      <c r="X812" s="558" t="s">
        <v>427</v>
      </c>
      <c r="Y812" s="673">
        <v>910000</v>
      </c>
      <c r="Z812" s="569"/>
      <c r="AA812" s="569">
        <v>87000</v>
      </c>
      <c r="AB812" s="569"/>
      <c r="AC812" s="569"/>
      <c r="AD812" s="569"/>
      <c r="AE812" s="569">
        <v>87000</v>
      </c>
      <c r="AF812" s="569"/>
      <c r="AG812" s="569"/>
      <c r="AH812" s="569" t="s">
        <v>5278</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5206</v>
      </c>
      <c r="W813" s="558" t="s">
        <v>561</v>
      </c>
      <c r="X813" s="558" t="s">
        <v>427</v>
      </c>
      <c r="Y813" s="673" t="s">
        <v>5279</v>
      </c>
      <c r="Z813" s="569"/>
      <c r="AA813" s="569">
        <v>69000</v>
      </c>
      <c r="AB813" s="569"/>
      <c r="AC813" s="569"/>
      <c r="AD813" s="569"/>
      <c r="AE813" s="569">
        <v>69000</v>
      </c>
      <c r="AF813" s="569"/>
      <c r="AG813" s="569"/>
      <c r="AH813" s="569" t="s">
        <v>5211</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7147</v>
      </c>
      <c r="T814" s="671">
        <v>45710</v>
      </c>
      <c r="U814" s="557" t="s">
        <v>3970</v>
      </c>
      <c r="V814" s="557" t="s">
        <v>5208</v>
      </c>
      <c r="W814" s="558" t="s">
        <v>5209</v>
      </c>
      <c r="X814" s="558" t="s">
        <v>427</v>
      </c>
      <c r="Y814" s="673">
        <v>537000</v>
      </c>
      <c r="Z814" s="569"/>
      <c r="AA814" s="569">
        <v>77000</v>
      </c>
      <c r="AB814" s="569"/>
      <c r="AC814" s="569"/>
      <c r="AD814" s="569"/>
      <c r="AE814" s="569">
        <v>77000</v>
      </c>
      <c r="AF814" s="569"/>
      <c r="AG814" s="569"/>
      <c r="AH814" s="569" t="s">
        <v>5207</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7148</v>
      </c>
      <c r="T815" s="671">
        <v>45709</v>
      </c>
      <c r="U815" s="557" t="s">
        <v>5195</v>
      </c>
      <c r="V815" s="557" t="s">
        <v>5179</v>
      </c>
      <c r="W815" s="558" t="s">
        <v>561</v>
      </c>
      <c r="X815" s="558" t="s">
        <v>577</v>
      </c>
      <c r="Y815" s="673" t="s">
        <v>5213</v>
      </c>
      <c r="Z815" s="569"/>
      <c r="AA815" s="569">
        <v>54000</v>
      </c>
      <c r="AB815" s="569"/>
      <c r="AC815" s="569"/>
      <c r="AD815" s="569"/>
      <c r="AE815" s="569">
        <v>54000</v>
      </c>
      <c r="AF815" s="569"/>
      <c r="AG815" s="569"/>
      <c r="AH815" s="569" t="s">
        <v>5212</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5195</v>
      </c>
      <c r="V816" s="557" t="s">
        <v>5190</v>
      </c>
      <c r="W816" s="558" t="s">
        <v>561</v>
      </c>
      <c r="X816" s="558" t="s">
        <v>427</v>
      </c>
      <c r="Y816" s="673">
        <v>356000</v>
      </c>
      <c r="Z816" s="569"/>
      <c r="AA816" s="569">
        <v>83000</v>
      </c>
      <c r="AB816" s="569"/>
      <c r="AC816" s="569"/>
      <c r="AD816" s="569"/>
      <c r="AE816" s="569">
        <v>83000</v>
      </c>
      <c r="AF816" s="569"/>
      <c r="AG816" s="569"/>
      <c r="AH816" s="569" t="s">
        <v>5205</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5203</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7146</v>
      </c>
      <c r="T818" s="671">
        <v>45706</v>
      </c>
      <c r="U818" s="557" t="s">
        <v>1738</v>
      </c>
      <c r="V818" s="557" t="s">
        <v>5199</v>
      </c>
      <c r="W818" s="558" t="s">
        <v>580</v>
      </c>
      <c r="X818" s="558" t="s">
        <v>1664</v>
      </c>
      <c r="Y818" s="673">
        <v>592000</v>
      </c>
      <c r="Z818" s="569"/>
      <c r="AA818" s="569">
        <v>110000</v>
      </c>
      <c r="AB818" s="569"/>
      <c r="AC818" s="569"/>
      <c r="AD818" s="569"/>
      <c r="AE818" s="569">
        <v>110000</v>
      </c>
      <c r="AF818" s="569"/>
      <c r="AG818" s="569"/>
      <c r="AH818" s="569" t="s">
        <v>5200</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7130</v>
      </c>
      <c r="T819" s="671">
        <v>45705</v>
      </c>
      <c r="U819" s="557" t="s">
        <v>4296</v>
      </c>
      <c r="V819" s="557" t="s">
        <v>4778</v>
      </c>
      <c r="W819" s="558" t="s">
        <v>561</v>
      </c>
      <c r="X819" s="558" t="s">
        <v>426</v>
      </c>
      <c r="Y819" s="673">
        <v>384000</v>
      </c>
      <c r="Z819" s="569"/>
      <c r="AA819" s="569">
        <v>72000</v>
      </c>
      <c r="AB819" s="569"/>
      <c r="AC819" s="569"/>
      <c r="AD819" s="569"/>
      <c r="AE819" s="569">
        <v>72000</v>
      </c>
      <c r="AF819" s="569"/>
      <c r="AG819" s="569"/>
      <c r="AH819" s="569" t="s">
        <v>5168</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6995</v>
      </c>
      <c r="V820" s="557" t="s">
        <v>4805</v>
      </c>
      <c r="W820" s="558" t="s">
        <v>561</v>
      </c>
      <c r="X820" s="558" t="s">
        <v>426</v>
      </c>
      <c r="Y820" s="673" t="s">
        <v>5230</v>
      </c>
      <c r="Z820" s="569"/>
      <c r="AA820" s="569">
        <v>73000</v>
      </c>
      <c r="AB820" s="569"/>
      <c r="AC820" s="569"/>
      <c r="AD820" s="569"/>
      <c r="AE820" s="569">
        <v>73000</v>
      </c>
      <c r="AF820" s="569"/>
      <c r="AG820" s="569"/>
      <c r="AH820" s="569" t="s">
        <v>5231</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5439</v>
      </c>
      <c r="H821" s="405" t="s">
        <v>598</v>
      </c>
      <c r="T821" s="671">
        <v>45703</v>
      </c>
      <c r="U821" s="557" t="s">
        <v>2101</v>
      </c>
      <c r="V821" s="557" t="s">
        <v>4756</v>
      </c>
      <c r="W821" s="558" t="s">
        <v>4757</v>
      </c>
      <c r="X821" s="558" t="s">
        <v>426</v>
      </c>
      <c r="Y821" s="673" t="s">
        <v>5152</v>
      </c>
      <c r="Z821" s="569"/>
      <c r="AA821" s="569">
        <v>209000</v>
      </c>
      <c r="AB821" s="569"/>
      <c r="AC821" s="569"/>
      <c r="AD821" s="569"/>
      <c r="AE821" s="569">
        <v>209000</v>
      </c>
      <c r="AF821" s="569"/>
      <c r="AG821" s="569"/>
      <c r="AH821" s="569" t="s">
        <v>5167</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5010</v>
      </c>
      <c r="V822" s="557" t="s">
        <v>5166</v>
      </c>
      <c r="W822" s="558" t="s">
        <v>3490</v>
      </c>
      <c r="X822" s="558" t="s">
        <v>283</v>
      </c>
      <c r="Y822" s="673">
        <v>120000</v>
      </c>
      <c r="Z822" s="569"/>
      <c r="AA822" s="569">
        <v>63000</v>
      </c>
      <c r="AB822" s="569"/>
      <c r="AC822" s="569"/>
      <c r="AD822" s="569"/>
      <c r="AE822" s="569">
        <v>63000</v>
      </c>
      <c r="AF822" s="569"/>
      <c r="AG822" s="569"/>
      <c r="AH822" s="569" t="s">
        <v>5165</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5439</v>
      </c>
      <c r="H823" s="405" t="s">
        <v>5638</v>
      </c>
      <c r="T823" s="671">
        <v>45701</v>
      </c>
      <c r="U823" s="557" t="s">
        <v>578</v>
      </c>
      <c r="V823" s="557" t="s">
        <v>5109</v>
      </c>
      <c r="W823" s="558" t="s">
        <v>561</v>
      </c>
      <c r="X823" s="558" t="s">
        <v>214</v>
      </c>
      <c r="Y823" s="673">
        <v>500000</v>
      </c>
      <c r="Z823" s="569"/>
      <c r="AA823" s="569">
        <v>141000</v>
      </c>
      <c r="AB823" s="569"/>
      <c r="AC823" s="569"/>
      <c r="AD823" s="569"/>
      <c r="AE823" s="569">
        <v>141000</v>
      </c>
      <c r="AF823" s="569"/>
      <c r="AG823" s="569"/>
      <c r="AH823" s="569" t="s">
        <v>5151</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7087</v>
      </c>
      <c r="T824" s="671">
        <v>45700</v>
      </c>
      <c r="U824" s="557" t="s">
        <v>596</v>
      </c>
      <c r="V824" s="557" t="s">
        <v>4399</v>
      </c>
      <c r="W824" s="558" t="s">
        <v>561</v>
      </c>
      <c r="X824" s="558" t="s">
        <v>426</v>
      </c>
      <c r="Y824" s="673">
        <v>405000</v>
      </c>
      <c r="Z824" s="569"/>
      <c r="AA824" s="569">
        <v>76000</v>
      </c>
      <c r="AB824" s="569"/>
      <c r="AC824" s="569"/>
      <c r="AD824" s="569"/>
      <c r="AE824" s="569">
        <v>76000</v>
      </c>
      <c r="AF824" s="569"/>
      <c r="AG824" s="569"/>
      <c r="AH824" s="569" t="s">
        <v>5150</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6512</v>
      </c>
      <c r="V825" s="557" t="s">
        <v>5130</v>
      </c>
      <c r="W825" s="558" t="s">
        <v>561</v>
      </c>
      <c r="X825" s="558" t="s">
        <v>426</v>
      </c>
      <c r="Y825" s="673">
        <v>277000</v>
      </c>
      <c r="Z825" s="569"/>
      <c r="AA825" s="569">
        <v>70000</v>
      </c>
      <c r="AB825" s="569"/>
      <c r="AC825" s="569"/>
      <c r="AD825" s="569"/>
      <c r="AE825" s="569">
        <v>70000</v>
      </c>
      <c r="AF825" s="569"/>
      <c r="AG825" s="569"/>
      <c r="AH825" s="569" t="s">
        <v>5149</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5137</v>
      </c>
      <c r="W826" s="558" t="s">
        <v>561</v>
      </c>
      <c r="X826" s="558" t="s">
        <v>427</v>
      </c>
      <c r="Y826" s="673" t="s">
        <v>5138</v>
      </c>
      <c r="Z826" s="569"/>
      <c r="AA826" s="569">
        <v>74000</v>
      </c>
      <c r="AB826" s="569"/>
      <c r="AC826" s="569"/>
      <c r="AD826" s="569"/>
      <c r="AE826" s="569">
        <v>74000</v>
      </c>
      <c r="AF826" s="569"/>
      <c r="AG826" s="569"/>
      <c r="AH826" s="569" t="s">
        <v>5147</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7063</v>
      </c>
      <c r="T827" s="671">
        <v>45697</v>
      </c>
      <c r="U827" s="557" t="s">
        <v>2071</v>
      </c>
      <c r="V827" s="557" t="s">
        <v>3792</v>
      </c>
      <c r="W827" s="558" t="s">
        <v>561</v>
      </c>
      <c r="X827" s="558" t="s">
        <v>5133</v>
      </c>
      <c r="Y827" s="673">
        <v>500000</v>
      </c>
      <c r="Z827" s="569"/>
      <c r="AA827" s="569">
        <v>60000</v>
      </c>
      <c r="AB827" s="569"/>
      <c r="AC827" s="569"/>
      <c r="AD827" s="569"/>
      <c r="AE827" s="569">
        <v>60000</v>
      </c>
      <c r="AF827" s="569"/>
      <c r="AG827" s="569"/>
      <c r="AH827" s="569" t="s">
        <v>5145</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7060</v>
      </c>
      <c r="T828" s="671">
        <v>45693</v>
      </c>
      <c r="U828" s="557" t="s">
        <v>556</v>
      </c>
      <c r="V828" s="557" t="s">
        <v>5087</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7064</v>
      </c>
      <c r="T829" s="671">
        <v>45692</v>
      </c>
      <c r="U829" s="557" t="s">
        <v>556</v>
      </c>
      <c r="V829" s="557" t="s">
        <v>5267</v>
      </c>
      <c r="W829" s="558" t="s">
        <v>561</v>
      </c>
      <c r="X829" s="558" t="s">
        <v>426</v>
      </c>
      <c r="Y829" s="673">
        <v>354000</v>
      </c>
      <c r="Z829" s="569"/>
      <c r="AA829" s="569">
        <v>45000</v>
      </c>
      <c r="AB829" s="569"/>
      <c r="AC829" s="569"/>
      <c r="AD829" s="569"/>
      <c r="AE829" s="569">
        <v>45000</v>
      </c>
      <c r="AF829" s="569"/>
      <c r="AG829" s="569"/>
      <c r="AH829" s="569" t="s">
        <v>5295</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4293</v>
      </c>
      <c r="W830" s="558" t="s">
        <v>561</v>
      </c>
      <c r="X830" s="558" t="s">
        <v>426</v>
      </c>
      <c r="Y830" s="673">
        <v>1150000</v>
      </c>
      <c r="Z830" s="569"/>
      <c r="AA830" s="569">
        <v>45000</v>
      </c>
      <c r="AB830" s="569"/>
      <c r="AC830" s="569"/>
      <c r="AD830" s="569"/>
      <c r="AE830" s="569">
        <v>45000</v>
      </c>
      <c r="AF830" s="569"/>
      <c r="AG830" s="569"/>
      <c r="AH830" s="569" t="s">
        <v>5291</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7065</v>
      </c>
      <c r="T831" s="671">
        <v>45690</v>
      </c>
      <c r="U831" s="557" t="s">
        <v>556</v>
      </c>
      <c r="V831" s="557" t="s">
        <v>5173</v>
      </c>
      <c r="W831" s="558" t="s">
        <v>561</v>
      </c>
      <c r="X831" s="558" t="s">
        <v>214</v>
      </c>
      <c r="Y831" s="673">
        <v>500000</v>
      </c>
      <c r="Z831" s="569"/>
      <c r="AA831" s="569">
        <v>83000</v>
      </c>
      <c r="AB831" s="569"/>
      <c r="AC831" s="569"/>
      <c r="AD831" s="569"/>
      <c r="AE831" s="569">
        <v>83000</v>
      </c>
      <c r="AF831" s="569"/>
      <c r="AG831" s="569"/>
      <c r="AH831" s="569" t="s">
        <v>5225</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7049</v>
      </c>
      <c r="T832" s="671">
        <v>45689</v>
      </c>
      <c r="U832" s="557" t="s">
        <v>556</v>
      </c>
      <c r="V832" s="557" t="s">
        <v>5091</v>
      </c>
      <c r="W832" s="558" t="s">
        <v>561</v>
      </c>
      <c r="X832" s="558" t="s">
        <v>427</v>
      </c>
      <c r="Y832" s="673" t="s">
        <v>5142</v>
      </c>
      <c r="Z832" s="569"/>
      <c r="AA832" s="569">
        <v>45000</v>
      </c>
      <c r="AB832" s="569"/>
      <c r="AC832" s="569"/>
      <c r="AD832" s="569"/>
      <c r="AE832" s="569">
        <v>45000</v>
      </c>
      <c r="AF832" s="569"/>
      <c r="AG832" s="569"/>
      <c r="AH832" s="569" t="s">
        <v>5148</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5439</v>
      </c>
      <c r="H833" s="908" t="s">
        <v>5593</v>
      </c>
      <c r="T833" s="671">
        <v>45682</v>
      </c>
      <c r="U833" s="557" t="s">
        <v>578</v>
      </c>
      <c r="V833" s="557" t="s">
        <v>5126</v>
      </c>
      <c r="W833" s="558" t="s">
        <v>561</v>
      </c>
      <c r="X833" s="558" t="s">
        <v>427</v>
      </c>
      <c r="Y833" s="673">
        <v>382000</v>
      </c>
      <c r="Z833" s="569"/>
      <c r="AA833" s="569">
        <v>70000</v>
      </c>
      <c r="AB833" s="569"/>
      <c r="AC833" s="569"/>
      <c r="AD833" s="569"/>
      <c r="AE833" s="569">
        <v>70000</v>
      </c>
      <c r="AF833" s="569"/>
      <c r="AG833" s="569"/>
      <c r="AH833" s="569" t="s">
        <v>5128</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7050</v>
      </c>
      <c r="T834" s="671">
        <v>45681</v>
      </c>
      <c r="U834" s="557" t="s">
        <v>582</v>
      </c>
      <c r="V834" s="557" t="s">
        <v>5079</v>
      </c>
      <c r="W834" s="558" t="s">
        <v>561</v>
      </c>
      <c r="X834" s="558" t="s">
        <v>426</v>
      </c>
      <c r="Y834" s="673">
        <v>488000</v>
      </c>
      <c r="Z834" s="569"/>
      <c r="AA834" s="569">
        <v>91000</v>
      </c>
      <c r="AB834" s="569"/>
      <c r="AC834" s="569"/>
      <c r="AD834" s="569"/>
      <c r="AE834" s="569">
        <v>91000</v>
      </c>
      <c r="AF834" s="569"/>
      <c r="AG834" s="569"/>
      <c r="AH834" s="569" t="s">
        <v>5132</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7048</v>
      </c>
      <c r="T835" s="671">
        <v>45680</v>
      </c>
      <c r="U835" s="557" t="s">
        <v>1974</v>
      </c>
      <c r="V835" s="557" t="s">
        <v>5080</v>
      </c>
      <c r="W835" s="558" t="s">
        <v>561</v>
      </c>
      <c r="X835" s="558" t="s">
        <v>426</v>
      </c>
      <c r="Y835" s="673">
        <v>725000</v>
      </c>
      <c r="Z835" s="569"/>
      <c r="AA835" s="569">
        <v>48000</v>
      </c>
      <c r="AB835" s="569"/>
      <c r="AC835" s="569"/>
      <c r="AD835" s="569"/>
      <c r="AE835" s="569">
        <v>48000</v>
      </c>
      <c r="AF835" s="569"/>
      <c r="AG835" s="569"/>
      <c r="AH835" s="569" t="s">
        <v>5131</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7045</v>
      </c>
      <c r="T836" s="671">
        <v>45679</v>
      </c>
      <c r="U836" s="557" t="s">
        <v>1469</v>
      </c>
      <c r="V836" s="557" t="s">
        <v>5108</v>
      </c>
      <c r="W836" s="558" t="s">
        <v>561</v>
      </c>
      <c r="X836" s="558" t="s">
        <v>424</v>
      </c>
      <c r="Y836" s="673">
        <v>679000</v>
      </c>
      <c r="Z836" s="569"/>
      <c r="AA836" s="569">
        <v>78000</v>
      </c>
      <c r="AB836" s="569"/>
      <c r="AC836" s="569"/>
      <c r="AD836" s="569"/>
      <c r="AE836" s="569">
        <v>78000</v>
      </c>
      <c r="AF836" s="569"/>
      <c r="AG836" s="569"/>
      <c r="AH836" s="569" t="s">
        <v>5129</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7019</v>
      </c>
      <c r="T837" s="671">
        <v>45678</v>
      </c>
      <c r="U837" s="557" t="s">
        <v>5009</v>
      </c>
      <c r="V837" s="557" t="s">
        <v>5107</v>
      </c>
      <c r="W837" s="558" t="s">
        <v>561</v>
      </c>
      <c r="X837" s="558" t="s">
        <v>427</v>
      </c>
      <c r="Y837" s="673">
        <v>591000</v>
      </c>
      <c r="Z837" s="569"/>
      <c r="AA837" s="569">
        <v>66000</v>
      </c>
      <c r="AB837" s="569"/>
      <c r="AC837" s="569"/>
      <c r="AD837" s="569"/>
      <c r="AE837" s="569">
        <v>66000</v>
      </c>
      <c r="AF837" s="569"/>
      <c r="AG837" s="569"/>
      <c r="AH837" s="569" t="s">
        <v>5127</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7018</v>
      </c>
      <c r="T838" s="671">
        <v>45677</v>
      </c>
      <c r="U838" s="557" t="s">
        <v>4733</v>
      </c>
      <c r="V838" s="557" t="s">
        <v>5125</v>
      </c>
      <c r="W838" s="558" t="s">
        <v>561</v>
      </c>
      <c r="X838" s="558" t="s">
        <v>427</v>
      </c>
      <c r="Y838" s="673">
        <v>389000</v>
      </c>
      <c r="Z838" s="569"/>
      <c r="AA838" s="569">
        <v>67000</v>
      </c>
      <c r="AB838" s="569"/>
      <c r="AC838" s="569"/>
      <c r="AD838" s="569"/>
      <c r="AE838" s="569">
        <v>67000</v>
      </c>
      <c r="AF838" s="569"/>
      <c r="AG838" s="569"/>
      <c r="AH838" s="569" t="s">
        <v>5124</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5439</v>
      </c>
      <c r="H839" s="908" t="s">
        <v>5593</v>
      </c>
      <c r="T839" s="671">
        <v>45676</v>
      </c>
      <c r="U839" s="557" t="s">
        <v>578</v>
      </c>
      <c r="V839" s="557" t="s">
        <v>4920</v>
      </c>
      <c r="W839" s="558" t="s">
        <v>561</v>
      </c>
      <c r="X839" s="558" t="s">
        <v>214</v>
      </c>
      <c r="Y839" s="673">
        <v>330000</v>
      </c>
      <c r="Z839" s="569"/>
      <c r="AA839" s="569">
        <v>71000</v>
      </c>
      <c r="AB839" s="569"/>
      <c r="AC839" s="569"/>
      <c r="AD839" s="569"/>
      <c r="AE839" s="569">
        <v>71000</v>
      </c>
      <c r="AF839" s="569"/>
      <c r="AG839" s="569"/>
      <c r="AH839" s="569" t="s">
        <v>5067</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5439</v>
      </c>
      <c r="H840" s="908" t="s">
        <v>5564</v>
      </c>
      <c r="T840" s="671">
        <v>45675</v>
      </c>
      <c r="U840" s="557" t="s">
        <v>1867</v>
      </c>
      <c r="V840" s="557">
        <v>22116096</v>
      </c>
      <c r="W840" s="558" t="s">
        <v>4646</v>
      </c>
      <c r="X840" s="558" t="s">
        <v>4647</v>
      </c>
      <c r="Y840" s="673">
        <v>0</v>
      </c>
      <c r="Z840" s="569"/>
      <c r="AA840" s="569">
        <v>0</v>
      </c>
      <c r="AB840" s="569"/>
      <c r="AC840" s="569"/>
      <c r="AD840" s="569"/>
      <c r="AE840" s="569">
        <v>0</v>
      </c>
      <c r="AF840" s="569"/>
      <c r="AG840" s="569"/>
      <c r="AH840" s="569" t="s">
        <v>5071</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5061</v>
      </c>
      <c r="W841" s="558" t="s">
        <v>561</v>
      </c>
      <c r="X841" s="558" t="s">
        <v>427</v>
      </c>
      <c r="Y841" s="673" t="s">
        <v>5076</v>
      </c>
      <c r="Z841" s="569"/>
      <c r="AA841" s="569">
        <v>78000</v>
      </c>
      <c r="AB841" s="569"/>
      <c r="AC841" s="569"/>
      <c r="AD841" s="569"/>
      <c r="AE841" s="569">
        <v>78000</v>
      </c>
      <c r="AF841" s="569"/>
      <c r="AG841" s="569"/>
      <c r="AH841" s="569" t="s">
        <v>5077</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6988</v>
      </c>
      <c r="T842" s="671">
        <v>45673</v>
      </c>
      <c r="U842" s="557" t="s">
        <v>6512</v>
      </c>
      <c r="V842" s="557" t="s">
        <v>3630</v>
      </c>
      <c r="W842" s="558" t="s">
        <v>561</v>
      </c>
      <c r="X842" s="558" t="s">
        <v>426</v>
      </c>
      <c r="Y842" s="673">
        <v>0</v>
      </c>
      <c r="Z842" s="569"/>
      <c r="AA842" s="569">
        <v>68000</v>
      </c>
      <c r="AB842" s="569"/>
      <c r="AC842" s="569"/>
      <c r="AD842" s="569"/>
      <c r="AE842" s="569">
        <v>68000</v>
      </c>
      <c r="AF842" s="569"/>
      <c r="AG842" s="569"/>
      <c r="AH842" s="569" t="s">
        <v>5082</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5739</v>
      </c>
      <c r="T843" s="671">
        <v>45672</v>
      </c>
      <c r="U843" s="557" t="s">
        <v>6512</v>
      </c>
      <c r="V843" s="557" t="s">
        <v>4921</v>
      </c>
      <c r="W843" s="558" t="s">
        <v>5043</v>
      </c>
      <c r="X843" s="558" t="s">
        <v>426</v>
      </c>
      <c r="Y843" s="673">
        <v>862000</v>
      </c>
      <c r="Z843" s="569"/>
      <c r="AA843" s="569">
        <v>72000</v>
      </c>
      <c r="AB843" s="569"/>
      <c r="AC843" s="569"/>
      <c r="AD843" s="569"/>
      <c r="AE843" s="569">
        <v>72000</v>
      </c>
      <c r="AF843" s="569"/>
      <c r="AG843" s="569"/>
      <c r="AH843" s="569" t="s">
        <v>5083</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6994</v>
      </c>
      <c r="T844" s="671">
        <v>45671</v>
      </c>
      <c r="U844" s="557" t="s">
        <v>3961</v>
      </c>
      <c r="V844" s="557" t="s">
        <v>5057</v>
      </c>
      <c r="W844" s="558" t="s">
        <v>561</v>
      </c>
      <c r="X844" s="558" t="s">
        <v>426</v>
      </c>
      <c r="Y844" s="673">
        <v>567000</v>
      </c>
      <c r="Z844" s="569"/>
      <c r="AA844" s="569">
        <v>70000</v>
      </c>
      <c r="AB844" s="569"/>
      <c r="AC844" s="569"/>
      <c r="AD844" s="569"/>
      <c r="AE844" s="569">
        <v>70000</v>
      </c>
      <c r="AF844" s="569"/>
      <c r="AG844" s="569"/>
      <c r="AH844" s="569" t="s">
        <v>5084</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4529</v>
      </c>
      <c r="Y845" s="673">
        <v>30000</v>
      </c>
      <c r="Z845" s="569"/>
      <c r="AA845" s="569">
        <v>0</v>
      </c>
      <c r="AB845" s="569"/>
      <c r="AC845" s="569"/>
      <c r="AD845" s="569"/>
      <c r="AE845" s="569">
        <v>0</v>
      </c>
      <c r="AF845" s="569"/>
      <c r="AG845" s="569"/>
      <c r="AH845" s="569" t="s">
        <v>5073</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7009</v>
      </c>
      <c r="T846" s="671">
        <v>45669</v>
      </c>
      <c r="U846" s="557" t="s">
        <v>3970</v>
      </c>
      <c r="V846" s="557" t="s">
        <v>5062</v>
      </c>
      <c r="W846" s="558" t="s">
        <v>561</v>
      </c>
      <c r="X846" s="558" t="s">
        <v>427</v>
      </c>
      <c r="Y846" s="673">
        <v>491000</v>
      </c>
      <c r="Z846" s="569"/>
      <c r="AA846" s="569">
        <v>62000</v>
      </c>
      <c r="AB846" s="569"/>
      <c r="AC846" s="569"/>
      <c r="AD846" s="569"/>
      <c r="AE846" s="569">
        <v>62000</v>
      </c>
      <c r="AF846" s="569"/>
      <c r="AG846" s="569"/>
      <c r="AH846" s="569" t="s">
        <v>5066</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4966</v>
      </c>
      <c r="T847" s="671">
        <v>45668</v>
      </c>
      <c r="U847" s="557" t="s">
        <v>566</v>
      </c>
      <c r="V847" s="557" t="s">
        <v>5059</v>
      </c>
      <c r="W847" s="558" t="s">
        <v>561</v>
      </c>
      <c r="X847" s="558" t="s">
        <v>427</v>
      </c>
      <c r="Y847" s="673" t="s">
        <v>5058</v>
      </c>
      <c r="Z847" s="569"/>
      <c r="AA847" s="569">
        <v>68000</v>
      </c>
      <c r="AB847" s="569"/>
      <c r="AC847" s="569"/>
      <c r="AD847" s="569"/>
      <c r="AE847" s="569">
        <v>68000</v>
      </c>
      <c r="AF847" s="569"/>
      <c r="AG847" s="569"/>
      <c r="AH847" s="569" t="s">
        <v>5064</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7008</v>
      </c>
      <c r="T848" s="671">
        <v>45667</v>
      </c>
      <c r="U848" s="557" t="s">
        <v>596</v>
      </c>
      <c r="V848" s="557" t="s">
        <v>5051</v>
      </c>
      <c r="W848" s="558" t="s">
        <v>561</v>
      </c>
      <c r="X848" s="558" t="s">
        <v>214</v>
      </c>
      <c r="Y848" s="673">
        <v>405000</v>
      </c>
      <c r="Z848" s="569"/>
      <c r="AA848" s="569">
        <v>118000</v>
      </c>
      <c r="AB848" s="569"/>
      <c r="AC848" s="569"/>
      <c r="AD848" s="569"/>
      <c r="AE848" s="569">
        <v>118000</v>
      </c>
      <c r="AF848" s="569"/>
      <c r="AG848" s="569"/>
      <c r="AH848" s="569" t="s">
        <v>5063</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6957</v>
      </c>
      <c r="T849" s="671">
        <v>45666</v>
      </c>
      <c r="U849" s="557" t="s">
        <v>6512</v>
      </c>
      <c r="V849" s="557" t="s">
        <v>4160</v>
      </c>
      <c r="W849" s="558" t="s">
        <v>5043</v>
      </c>
      <c r="X849" s="558" t="s">
        <v>238</v>
      </c>
      <c r="Y849" s="673"/>
      <c r="Z849" s="569"/>
      <c r="AA849" s="569">
        <v>0</v>
      </c>
      <c r="AB849" s="569"/>
      <c r="AC849" s="569"/>
      <c r="AD849" s="569"/>
      <c r="AE849" s="569">
        <v>0</v>
      </c>
      <c r="AF849" s="569"/>
      <c r="AG849" s="569"/>
      <c r="AH849" s="569" t="s">
        <v>5044</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6958</v>
      </c>
      <c r="T850" s="671">
        <v>45665</v>
      </c>
      <c r="U850" s="557" t="s">
        <v>2101</v>
      </c>
      <c r="V850" s="557" t="s">
        <v>4949</v>
      </c>
      <c r="W850" s="558" t="s">
        <v>580</v>
      </c>
      <c r="X850" s="558" t="s">
        <v>214</v>
      </c>
      <c r="Y850" s="673" t="s">
        <v>5040</v>
      </c>
      <c r="Z850" s="569"/>
      <c r="AA850" s="569">
        <v>158000</v>
      </c>
      <c r="AB850" s="569"/>
      <c r="AC850" s="569"/>
      <c r="AD850" s="569"/>
      <c r="AE850" s="569">
        <v>158000</v>
      </c>
      <c r="AF850" s="569"/>
      <c r="AG850" s="569"/>
      <c r="AH850" s="569" t="s">
        <v>5042</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5035</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4459</v>
      </c>
      <c r="W852" s="558" t="s">
        <v>562</v>
      </c>
      <c r="X852" s="558" t="s">
        <v>424</v>
      </c>
      <c r="Y852" s="673" t="s">
        <v>5039</v>
      </c>
      <c r="Z852" s="569"/>
      <c r="AA852" s="569">
        <v>70000</v>
      </c>
      <c r="AB852" s="569"/>
      <c r="AC852" s="569"/>
      <c r="AD852" s="569"/>
      <c r="AE852" s="569">
        <v>70000</v>
      </c>
      <c r="AF852" s="569"/>
      <c r="AG852" s="569"/>
      <c r="AH852" s="569" t="s">
        <v>5047</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6948</v>
      </c>
      <c r="T853" s="671">
        <v>45662</v>
      </c>
      <c r="U853" s="557" t="s">
        <v>4960</v>
      </c>
      <c r="V853" s="557" t="s">
        <v>2595</v>
      </c>
      <c r="W853" s="558" t="s">
        <v>561</v>
      </c>
      <c r="X853" s="558" t="s">
        <v>214</v>
      </c>
      <c r="Y853" s="673">
        <v>680000</v>
      </c>
      <c r="Z853" s="569"/>
      <c r="AA853" s="569">
        <v>227000</v>
      </c>
      <c r="AB853" s="569"/>
      <c r="AC853" s="569"/>
      <c r="AD853" s="569"/>
      <c r="AE853" s="569">
        <v>227000</v>
      </c>
      <c r="AF853" s="569"/>
      <c r="AG853" s="569"/>
      <c r="AH853" s="569" t="s">
        <v>5006</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6950</v>
      </c>
      <c r="T854" s="671">
        <v>45661</v>
      </c>
      <c r="U854" s="557" t="s">
        <v>3770</v>
      </c>
      <c r="V854" s="557" t="s">
        <v>4961</v>
      </c>
      <c r="W854" s="558" t="s">
        <v>561</v>
      </c>
      <c r="X854" s="558" t="s">
        <v>214</v>
      </c>
      <c r="Y854" s="673">
        <v>334000</v>
      </c>
      <c r="Z854" s="569"/>
      <c r="AA854" s="569">
        <v>102000</v>
      </c>
      <c r="AB854" s="569"/>
      <c r="AC854" s="569"/>
      <c r="AD854" s="569"/>
      <c r="AE854" s="569">
        <v>102000</v>
      </c>
      <c r="AF854" s="569"/>
      <c r="AG854" s="569"/>
      <c r="AH854" s="569" t="s">
        <v>5005</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5139</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6955</v>
      </c>
      <c r="T856" s="671">
        <v>45657</v>
      </c>
      <c r="U856" s="557" t="s">
        <v>1641</v>
      </c>
      <c r="V856" s="557" t="s">
        <v>5015</v>
      </c>
      <c r="W856" s="558" t="s">
        <v>3069</v>
      </c>
      <c r="X856" s="558" t="s">
        <v>214</v>
      </c>
      <c r="Y856" s="673">
        <v>20000</v>
      </c>
      <c r="Z856" s="569"/>
      <c r="AA856" s="569">
        <v>18000</v>
      </c>
      <c r="AB856" s="569"/>
      <c r="AC856" s="569"/>
      <c r="AD856" s="569"/>
      <c r="AE856" s="569">
        <v>18000</v>
      </c>
      <c r="AF856" s="569"/>
      <c r="AG856" s="569"/>
      <c r="AH856" s="569" t="s">
        <v>5016</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6949</v>
      </c>
      <c r="T857" s="671">
        <v>45657</v>
      </c>
      <c r="U857" s="557" t="s">
        <v>5010</v>
      </c>
      <c r="V857" s="557" t="s">
        <v>5011</v>
      </c>
      <c r="W857" s="558" t="s">
        <v>3611</v>
      </c>
      <c r="X857" s="558" t="s">
        <v>5003</v>
      </c>
      <c r="Y857" s="673">
        <v>794000</v>
      </c>
      <c r="Z857" s="569"/>
      <c r="AA857" s="569">
        <v>88000</v>
      </c>
      <c r="AB857" s="569"/>
      <c r="AC857" s="569"/>
      <c r="AD857" s="569"/>
      <c r="AE857" s="569">
        <v>88000</v>
      </c>
      <c r="AF857" s="569"/>
      <c r="AG857" s="569"/>
      <c r="AH857" s="569" t="s">
        <v>5018</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6512</v>
      </c>
      <c r="V858" s="557" t="s">
        <v>3803</v>
      </c>
      <c r="W858" s="558" t="s">
        <v>561</v>
      </c>
      <c r="X858" s="558" t="s">
        <v>426</v>
      </c>
      <c r="Y858" s="673">
        <v>236000</v>
      </c>
      <c r="Z858" s="569"/>
      <c r="AA858" s="569">
        <v>67000</v>
      </c>
      <c r="AB858" s="569"/>
      <c r="AC858" s="569"/>
      <c r="AD858" s="569"/>
      <c r="AE858" s="569">
        <v>67000</v>
      </c>
      <c r="AF858" s="569"/>
      <c r="AG858" s="569"/>
      <c r="AH858" s="569" t="s">
        <v>5020</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5673</v>
      </c>
      <c r="T859" s="671">
        <v>45657</v>
      </c>
      <c r="U859" s="557" t="s">
        <v>5009</v>
      </c>
      <c r="V859" s="557" t="s">
        <v>5001</v>
      </c>
      <c r="W859" s="558" t="s">
        <v>561</v>
      </c>
      <c r="X859" s="558" t="s">
        <v>426</v>
      </c>
      <c r="Y859" s="673">
        <v>516000</v>
      </c>
      <c r="Z859" s="569"/>
      <c r="AA859" s="569">
        <v>69000</v>
      </c>
      <c r="AB859" s="569"/>
      <c r="AC859" s="569"/>
      <c r="AD859" s="569"/>
      <c r="AE859" s="569">
        <v>69000</v>
      </c>
      <c r="AF859" s="569"/>
      <c r="AG859" s="569"/>
      <c r="AH859" s="569" t="s">
        <v>5021</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5439</v>
      </c>
      <c r="H860" s="908" t="s">
        <v>5638</v>
      </c>
      <c r="T860" s="671">
        <v>45657</v>
      </c>
      <c r="U860" s="557" t="s">
        <v>2101</v>
      </c>
      <c r="V860" s="557" t="s">
        <v>4938</v>
      </c>
      <c r="W860" s="558" t="s">
        <v>561</v>
      </c>
      <c r="X860" s="558" t="s">
        <v>426</v>
      </c>
      <c r="Y860" s="673">
        <v>392000</v>
      </c>
      <c r="Z860" s="569"/>
      <c r="AA860" s="569">
        <v>69000</v>
      </c>
      <c r="AB860" s="569"/>
      <c r="AC860" s="569"/>
      <c r="AD860" s="569"/>
      <c r="AE860" s="569">
        <v>69000</v>
      </c>
      <c r="AF860" s="569"/>
      <c r="AG860" s="569"/>
      <c r="AH860" s="569" t="s">
        <v>5022</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4296</v>
      </c>
      <c r="V861" s="557" t="s">
        <v>4889</v>
      </c>
      <c r="W861" s="558" t="s">
        <v>561</v>
      </c>
      <c r="X861" s="558" t="s">
        <v>426</v>
      </c>
      <c r="Y861" s="673">
        <v>379000</v>
      </c>
      <c r="Z861" s="569"/>
      <c r="AA861" s="569">
        <v>72000</v>
      </c>
      <c r="AB861" s="569"/>
      <c r="AC861" s="569"/>
      <c r="AD861" s="569"/>
      <c r="AE861" s="569">
        <v>72000</v>
      </c>
      <c r="AF861" s="569"/>
      <c r="AG861" s="569"/>
      <c r="AH861" s="569" t="s">
        <v>5023</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4296</v>
      </c>
      <c r="V862" s="557" t="s">
        <v>3605</v>
      </c>
      <c r="W862" s="558" t="s">
        <v>561</v>
      </c>
      <c r="X862" s="558" t="s">
        <v>427</v>
      </c>
      <c r="Y862" s="673">
        <v>310000</v>
      </c>
      <c r="Z862" s="569"/>
      <c r="AA862" s="569">
        <v>70000</v>
      </c>
      <c r="AB862" s="569"/>
      <c r="AC862" s="569"/>
      <c r="AD862" s="569"/>
      <c r="AE862" s="569">
        <v>70000</v>
      </c>
      <c r="AF862" s="569"/>
      <c r="AG862" s="569"/>
      <c r="AH862" s="569" t="s">
        <v>5034</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5439</v>
      </c>
      <c r="H863" s="908" t="s">
        <v>6943</v>
      </c>
      <c r="T863" s="671">
        <v>45657</v>
      </c>
      <c r="U863" s="557" t="s">
        <v>4296</v>
      </c>
      <c r="V863" s="557" t="s">
        <v>4881</v>
      </c>
      <c r="W863" s="558" t="s">
        <v>4848</v>
      </c>
      <c r="X863" s="558" t="s">
        <v>426</v>
      </c>
      <c r="Y863" s="673" t="s">
        <v>4903</v>
      </c>
      <c r="Z863" s="569"/>
      <c r="AA863" s="569">
        <v>69000</v>
      </c>
      <c r="AB863" s="569"/>
      <c r="AC863" s="569"/>
      <c r="AD863" s="569"/>
      <c r="AE863" s="569">
        <v>69000</v>
      </c>
      <c r="AF863" s="569"/>
      <c r="AG863" s="569"/>
      <c r="AH863" s="569" t="s">
        <v>5024</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6940</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4962</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4996</v>
      </c>
      <c r="W865" s="558" t="s">
        <v>561</v>
      </c>
      <c r="X865" s="558" t="s">
        <v>4997</v>
      </c>
      <c r="Y865" s="673">
        <v>400000</v>
      </c>
      <c r="Z865" s="569"/>
      <c r="AA865" s="569">
        <v>146000</v>
      </c>
      <c r="AB865" s="569"/>
      <c r="AC865" s="569"/>
      <c r="AD865" s="569"/>
      <c r="AE865" s="569">
        <v>146000</v>
      </c>
      <c r="AF865" s="569"/>
      <c r="AG865" s="569"/>
      <c r="AH865" s="569" t="s">
        <v>5026</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4902</v>
      </c>
      <c r="X866" s="558" t="s">
        <v>214</v>
      </c>
      <c r="Y866" s="673">
        <v>465000</v>
      </c>
      <c r="Z866" s="569"/>
      <c r="AA866" s="569">
        <v>26000</v>
      </c>
      <c r="AB866" s="569"/>
      <c r="AC866" s="569"/>
      <c r="AD866" s="569"/>
      <c r="AE866" s="569">
        <v>26000</v>
      </c>
      <c r="AF866" s="569"/>
      <c r="AG866" s="569"/>
      <c r="AH866" s="569" t="s">
        <v>5027</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4931</v>
      </c>
      <c r="W867" s="558" t="s">
        <v>580</v>
      </c>
      <c r="X867" s="558" t="s">
        <v>424</v>
      </c>
      <c r="Y867" s="673" t="s">
        <v>4932</v>
      </c>
      <c r="Z867" s="569"/>
      <c r="AA867" s="569">
        <v>51000</v>
      </c>
      <c r="AB867" s="569"/>
      <c r="AC867" s="569"/>
      <c r="AD867" s="569"/>
      <c r="AE867" s="569">
        <v>51000</v>
      </c>
      <c r="AF867" s="569"/>
      <c r="AG867" s="569"/>
      <c r="AH867" s="569" t="s">
        <v>5014</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4615</v>
      </c>
      <c r="W868" s="558" t="s">
        <v>561</v>
      </c>
      <c r="X868" s="558" t="s">
        <v>426</v>
      </c>
      <c r="Y868" s="673" t="s">
        <v>4657</v>
      </c>
      <c r="Z868" s="569"/>
      <c r="AA868" s="569">
        <v>22000</v>
      </c>
      <c r="AB868" s="569"/>
      <c r="AC868" s="569"/>
      <c r="AD868" s="569"/>
      <c r="AE868" s="569">
        <v>22000</v>
      </c>
      <c r="AF868" s="569"/>
      <c r="AG868" s="569"/>
      <c r="AH868" s="569" t="s">
        <v>5013</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6938</v>
      </c>
      <c r="T869" s="671">
        <v>45654</v>
      </c>
      <c r="U869" s="557" t="s">
        <v>3970</v>
      </c>
      <c r="V869" s="557" t="s">
        <v>5004</v>
      </c>
      <c r="W869" s="558" t="s">
        <v>561</v>
      </c>
      <c r="X869" s="558" t="s">
        <v>426</v>
      </c>
      <c r="Y869" s="673">
        <v>306000</v>
      </c>
      <c r="Z869" s="569"/>
      <c r="AA869" s="569">
        <v>42000</v>
      </c>
      <c r="AB869" s="569"/>
      <c r="AC869" s="569"/>
      <c r="AD869" s="569"/>
      <c r="AE869" s="569">
        <v>42000</v>
      </c>
      <c r="AF869" s="569"/>
      <c r="AG869" s="569"/>
      <c r="AH869" s="569" t="s">
        <v>5012</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4933</v>
      </c>
      <c r="W870" s="558" t="s">
        <v>4991</v>
      </c>
      <c r="X870" s="558" t="s">
        <v>4992</v>
      </c>
      <c r="Y870" s="673">
        <v>50000</v>
      </c>
      <c r="Z870" s="569"/>
      <c r="AA870" s="569">
        <v>50000</v>
      </c>
      <c r="AB870" s="569"/>
      <c r="AC870" s="569"/>
      <c r="AD870" s="569"/>
      <c r="AE870" s="569">
        <v>50000</v>
      </c>
      <c r="AF870" s="569"/>
      <c r="AG870" s="569"/>
      <c r="AH870" s="569" t="s">
        <v>4934</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6936</v>
      </c>
      <c r="T871" s="671">
        <v>45652</v>
      </c>
      <c r="U871" s="557" t="s">
        <v>4890</v>
      </c>
      <c r="V871" s="557" t="s">
        <v>4834</v>
      </c>
      <c r="W871" s="558" t="s">
        <v>561</v>
      </c>
      <c r="X871" s="558" t="s">
        <v>426</v>
      </c>
      <c r="Y871" s="673">
        <v>407000</v>
      </c>
      <c r="Z871" s="569"/>
      <c r="AA871" s="569">
        <v>175000</v>
      </c>
      <c r="AB871" s="569"/>
      <c r="AC871" s="569"/>
      <c r="AD871" s="569"/>
      <c r="AE871" s="569">
        <v>175000</v>
      </c>
      <c r="AF871" s="569"/>
      <c r="AG871" s="569"/>
      <c r="AH871" s="569" t="s">
        <v>4926</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6935</v>
      </c>
      <c r="T872" s="671">
        <v>45651</v>
      </c>
      <c r="U872" s="557" t="s">
        <v>6512</v>
      </c>
      <c r="V872" s="557" t="s">
        <v>4160</v>
      </c>
      <c r="W872" s="558" t="s">
        <v>5043</v>
      </c>
      <c r="X872" s="558" t="s">
        <v>238</v>
      </c>
      <c r="Y872" s="673">
        <v>1045000</v>
      </c>
      <c r="Z872" s="569"/>
      <c r="AA872" s="569">
        <v>70000</v>
      </c>
      <c r="AB872" s="569"/>
      <c r="AC872" s="569"/>
      <c r="AD872" s="569"/>
      <c r="AE872" s="569">
        <v>70000</v>
      </c>
      <c r="AF872" s="569"/>
      <c r="AG872" s="569"/>
      <c r="AH872" s="569" t="s">
        <v>4994</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4873</v>
      </c>
      <c r="W873" s="558" t="s">
        <v>2409</v>
      </c>
      <c r="X873" s="558" t="s">
        <v>571</v>
      </c>
      <c r="Y873" s="673">
        <v>412000</v>
      </c>
      <c r="Z873" s="569"/>
      <c r="AA873" s="569">
        <v>88000</v>
      </c>
      <c r="AB873" s="569"/>
      <c r="AC873" s="569"/>
      <c r="AD873" s="569"/>
      <c r="AE873" s="569">
        <v>88000</v>
      </c>
      <c r="AF873" s="569"/>
      <c r="AG873" s="569"/>
      <c r="AH873" s="569" t="s">
        <v>4942</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4296</v>
      </c>
      <c r="V874" s="557" t="s">
        <v>4905</v>
      </c>
      <c r="W874" s="558" t="s">
        <v>561</v>
      </c>
      <c r="X874" s="558" t="s">
        <v>571</v>
      </c>
      <c r="Y874" s="673">
        <v>625000</v>
      </c>
      <c r="Z874" s="569"/>
      <c r="AA874" s="569">
        <v>90000</v>
      </c>
      <c r="AB874" s="569"/>
      <c r="AC874" s="569"/>
      <c r="AD874" s="569"/>
      <c r="AE874" s="569">
        <v>90000</v>
      </c>
      <c r="AF874" s="569"/>
      <c r="AG874" s="569"/>
      <c r="AH874" s="569" t="s">
        <v>4908</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6937</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4993</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6939</v>
      </c>
      <c r="T876" s="671">
        <v>45647</v>
      </c>
      <c r="U876" s="557" t="s">
        <v>4296</v>
      </c>
      <c r="V876" s="557" t="s">
        <v>4906</v>
      </c>
      <c r="W876" s="558" t="s">
        <v>561</v>
      </c>
      <c r="X876" s="558" t="s">
        <v>214</v>
      </c>
      <c r="Y876" s="673">
        <v>0</v>
      </c>
      <c r="Z876" s="569"/>
      <c r="AA876" s="569">
        <v>0</v>
      </c>
      <c r="AB876" s="569"/>
      <c r="AC876" s="569"/>
      <c r="AD876" s="569"/>
      <c r="AE876" s="569">
        <v>0</v>
      </c>
      <c r="AF876" s="569"/>
      <c r="AG876" s="569"/>
      <c r="AH876" s="569" t="s">
        <v>4946</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4476</v>
      </c>
      <c r="W877" s="558" t="s">
        <v>580</v>
      </c>
      <c r="X877" s="558" t="s">
        <v>4483</v>
      </c>
      <c r="Y877" s="673" t="s">
        <v>5008</v>
      </c>
      <c r="Z877" s="569"/>
      <c r="AA877" s="569">
        <v>77000</v>
      </c>
      <c r="AB877" s="569"/>
      <c r="AC877" s="569"/>
      <c r="AD877" s="569"/>
      <c r="AE877" s="569">
        <v>77000</v>
      </c>
      <c r="AF877" s="569"/>
      <c r="AG877" s="569"/>
      <c r="AH877" s="569" t="s">
        <v>4939</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6893</v>
      </c>
      <c r="T878" s="671">
        <v>45645</v>
      </c>
      <c r="U878" s="557" t="s">
        <v>1448</v>
      </c>
      <c r="V878" s="557" t="s">
        <v>4909</v>
      </c>
      <c r="W878" s="558" t="s">
        <v>561</v>
      </c>
      <c r="X878" s="558" t="s">
        <v>427</v>
      </c>
      <c r="Y878" s="673">
        <v>347000</v>
      </c>
      <c r="Z878" s="569"/>
      <c r="AA878" s="569">
        <v>67000</v>
      </c>
      <c r="AB878" s="569"/>
      <c r="AC878" s="569"/>
      <c r="AD878" s="569"/>
      <c r="AE878" s="569">
        <v>67000</v>
      </c>
      <c r="AF878" s="569"/>
      <c r="AG878" s="569"/>
      <c r="AH878" s="569" t="s">
        <v>4915</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5439</v>
      </c>
      <c r="H879" s="908" t="s">
        <v>6906</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4930</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5439</v>
      </c>
      <c r="H880" s="908" t="s">
        <v>6910</v>
      </c>
      <c r="T880" s="671">
        <v>45643</v>
      </c>
      <c r="U880" s="557" t="s">
        <v>4874</v>
      </c>
      <c r="V880" s="557" t="s">
        <v>1534</v>
      </c>
      <c r="W880" s="558" t="s">
        <v>561</v>
      </c>
      <c r="X880" s="558" t="s">
        <v>214</v>
      </c>
      <c r="Y880" s="673">
        <v>450000</v>
      </c>
      <c r="Z880" s="569"/>
      <c r="AA880" s="569">
        <v>139000</v>
      </c>
      <c r="AB880" s="569"/>
      <c r="AC880" s="569"/>
      <c r="AD880" s="569"/>
      <c r="AE880" s="569">
        <v>139000</v>
      </c>
      <c r="AF880" s="569"/>
      <c r="AG880" s="569"/>
      <c r="AH880" s="569" t="s">
        <v>4916</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5439</v>
      </c>
      <c r="H881" s="908" t="s">
        <v>6909</v>
      </c>
      <c r="T881" s="671">
        <v>45642</v>
      </c>
      <c r="U881" s="557" t="s">
        <v>1464</v>
      </c>
      <c r="V881" s="557" t="s">
        <v>4947</v>
      </c>
      <c r="W881" s="558" t="s">
        <v>3611</v>
      </c>
      <c r="X881" s="558" t="s">
        <v>427</v>
      </c>
      <c r="Y881" s="673">
        <v>630000</v>
      </c>
      <c r="Z881" s="569"/>
      <c r="AA881" s="569">
        <v>72000</v>
      </c>
      <c r="AB881" s="569"/>
      <c r="AC881" s="569"/>
      <c r="AD881" s="569"/>
      <c r="AE881" s="569">
        <v>72000</v>
      </c>
      <c r="AF881" s="569"/>
      <c r="AG881" s="569"/>
      <c r="AH881" s="569" t="s">
        <v>4950</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6908</v>
      </c>
      <c r="T882" s="671">
        <v>45641</v>
      </c>
      <c r="U882" s="557" t="s">
        <v>6512</v>
      </c>
      <c r="V882" s="557" t="s">
        <v>4921</v>
      </c>
      <c r="W882" s="558" t="s">
        <v>4872</v>
      </c>
      <c r="X882" s="558" t="s">
        <v>559</v>
      </c>
      <c r="Y882" s="673" t="s">
        <v>4922</v>
      </c>
      <c r="Z882" s="569"/>
      <c r="AA882" s="569">
        <v>30000</v>
      </c>
      <c r="AB882" s="569"/>
      <c r="AC882" s="569"/>
      <c r="AD882" s="569"/>
      <c r="AE882" s="569">
        <v>30000</v>
      </c>
      <c r="AF882" s="569"/>
      <c r="AG882" s="569"/>
      <c r="AH882" s="569" t="s">
        <v>4929</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6905</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5439</v>
      </c>
      <c r="H884" s="908" t="s">
        <v>571</v>
      </c>
      <c r="T884" s="671">
        <v>45639</v>
      </c>
      <c r="U884" s="557" t="s">
        <v>1523</v>
      </c>
      <c r="V884" s="557" t="s">
        <v>4777</v>
      </c>
      <c r="W884" s="558" t="s">
        <v>3698</v>
      </c>
      <c r="X884" s="558" t="s">
        <v>426</v>
      </c>
      <c r="Y884" s="673">
        <v>230000</v>
      </c>
      <c r="Z884" s="569"/>
      <c r="AA884" s="569">
        <v>78000</v>
      </c>
      <c r="AB884" s="569"/>
      <c r="AC884" s="569"/>
      <c r="AD884" s="569"/>
      <c r="AE884" s="569">
        <v>78000</v>
      </c>
      <c r="AF884" s="569"/>
      <c r="AG884" s="569"/>
      <c r="AH884" s="569" t="s">
        <v>4880</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4861</v>
      </c>
      <c r="W885" s="558" t="s">
        <v>561</v>
      </c>
      <c r="X885" s="558" t="s">
        <v>426</v>
      </c>
      <c r="Y885" s="673" t="s">
        <v>4862</v>
      </c>
      <c r="Z885" s="569"/>
      <c r="AA885" s="569">
        <v>72000</v>
      </c>
      <c r="AB885" s="569"/>
      <c r="AC885" s="569"/>
      <c r="AD885" s="569"/>
      <c r="AE885" s="569">
        <v>72000</v>
      </c>
      <c r="AF885" s="569"/>
      <c r="AG885" s="569"/>
      <c r="AH885" s="569" t="s">
        <v>4888</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4863</v>
      </c>
      <c r="W886" s="558" t="s">
        <v>561</v>
      </c>
      <c r="X886" s="558" t="s">
        <v>426</v>
      </c>
      <c r="Y886" s="673">
        <v>365000</v>
      </c>
      <c r="Z886" s="569"/>
      <c r="AA886" s="569">
        <v>72000</v>
      </c>
      <c r="AB886" s="569"/>
      <c r="AC886" s="569"/>
      <c r="AD886" s="569"/>
      <c r="AE886" s="569">
        <v>72000</v>
      </c>
      <c r="AF886" s="569"/>
      <c r="AG886" s="569"/>
      <c r="AH886" s="569" t="s">
        <v>4879</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4859</v>
      </c>
      <c r="V887" s="557" t="s">
        <v>4860</v>
      </c>
      <c r="W887" s="558" t="s">
        <v>561</v>
      </c>
      <c r="X887" s="558" t="s">
        <v>427</v>
      </c>
      <c r="Y887" s="673">
        <v>434000</v>
      </c>
      <c r="Z887" s="569"/>
      <c r="AA887" s="569">
        <v>81000</v>
      </c>
      <c r="AB887" s="569"/>
      <c r="AC887" s="569"/>
      <c r="AD887" s="569"/>
      <c r="AE887" s="569">
        <v>81000</v>
      </c>
      <c r="AF887" s="569"/>
      <c r="AG887" s="569"/>
      <c r="AH887" s="569" t="s">
        <v>4878</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6827</v>
      </c>
      <c r="T888" s="671">
        <v>45635</v>
      </c>
      <c r="U888" s="557" t="s">
        <v>1697</v>
      </c>
      <c r="V888" s="557" t="s">
        <v>4857</v>
      </c>
      <c r="W888" s="558" t="s">
        <v>561</v>
      </c>
      <c r="X888" s="558" t="s">
        <v>214</v>
      </c>
      <c r="Y888" s="673" t="s">
        <v>4864</v>
      </c>
      <c r="Z888" s="569"/>
      <c r="AA888" s="569">
        <v>108000</v>
      </c>
      <c r="AB888" s="569"/>
      <c r="AC888" s="569"/>
      <c r="AD888" s="569"/>
      <c r="AE888" s="569">
        <v>108000</v>
      </c>
      <c r="AF888" s="569"/>
      <c r="AG888" s="569"/>
      <c r="AH888" s="569" t="s">
        <v>4904</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4869</v>
      </c>
      <c r="W889" s="558" t="s">
        <v>4868</v>
      </c>
      <c r="X889" s="558" t="s">
        <v>426</v>
      </c>
      <c r="Y889" s="673">
        <v>228000</v>
      </c>
      <c r="Z889" s="569"/>
      <c r="AA889" s="569">
        <v>70000</v>
      </c>
      <c r="AB889" s="569"/>
      <c r="AC889" s="569"/>
      <c r="AD889" s="569"/>
      <c r="AE889" s="569">
        <v>70000</v>
      </c>
      <c r="AF889" s="569"/>
      <c r="AG889" s="569"/>
      <c r="AH889" s="569" t="s">
        <v>4912</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6836</v>
      </c>
      <c r="T890" s="671">
        <v>45633</v>
      </c>
      <c r="U890" s="557" t="s">
        <v>582</v>
      </c>
      <c r="V890" s="557" t="s">
        <v>4779</v>
      </c>
      <c r="W890" s="558" t="s">
        <v>4780</v>
      </c>
      <c r="X890" s="558" t="s">
        <v>571</v>
      </c>
      <c r="Y890" s="673">
        <v>418000</v>
      </c>
      <c r="Z890" s="569"/>
      <c r="AA890" s="569">
        <v>105000</v>
      </c>
      <c r="AB890" s="569"/>
      <c r="AC890" s="569"/>
      <c r="AD890" s="569"/>
      <c r="AE890" s="569">
        <v>105000</v>
      </c>
      <c r="AF890" s="569"/>
      <c r="AG890" s="569"/>
      <c r="AH890" s="569" t="s">
        <v>4829</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6837</v>
      </c>
      <c r="T891" s="671">
        <v>45630</v>
      </c>
      <c r="U891" s="557" t="s">
        <v>556</v>
      </c>
      <c r="V891" s="557" t="s">
        <v>4768</v>
      </c>
      <c r="W891" s="558" t="s">
        <v>561</v>
      </c>
      <c r="X891" s="558" t="s">
        <v>2226</v>
      </c>
      <c r="Y891" s="673" t="s">
        <v>4935</v>
      </c>
      <c r="Z891" s="569"/>
      <c r="AA891" s="569">
        <v>87500</v>
      </c>
      <c r="AB891" s="569"/>
      <c r="AC891" s="569"/>
      <c r="AD891" s="569"/>
      <c r="AE891" s="569">
        <v>87500</v>
      </c>
      <c r="AF891" s="569"/>
      <c r="AG891" s="569"/>
      <c r="AH891" s="569" t="s">
        <v>4936</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6838</v>
      </c>
      <c r="T892" s="671">
        <v>45629</v>
      </c>
      <c r="U892" s="557" t="s">
        <v>556</v>
      </c>
      <c r="V892" s="557" t="s">
        <v>4996</v>
      </c>
      <c r="W892" s="558" t="s">
        <v>561</v>
      </c>
      <c r="X892" s="558" t="s">
        <v>2410</v>
      </c>
      <c r="Y892" s="673">
        <v>400000</v>
      </c>
      <c r="Z892" s="569"/>
      <c r="AA892" s="569">
        <v>40000</v>
      </c>
      <c r="AB892" s="569"/>
      <c r="AC892" s="569"/>
      <c r="AD892" s="569"/>
      <c r="AE892" s="569">
        <v>40000</v>
      </c>
      <c r="AF892" s="569"/>
      <c r="AG892" s="569"/>
      <c r="AH892" s="569" t="s">
        <v>5025</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4914</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6832</v>
      </c>
      <c r="T894" s="671">
        <v>45627</v>
      </c>
      <c r="U894" s="557" t="s">
        <v>556</v>
      </c>
      <c r="V894" s="557" t="s">
        <v>4910</v>
      </c>
      <c r="W894" s="558" t="s">
        <v>561</v>
      </c>
      <c r="X894" s="558" t="s">
        <v>424</v>
      </c>
      <c r="Y894" s="673">
        <v>348000</v>
      </c>
      <c r="Z894" s="569"/>
      <c r="AA894" s="569">
        <v>40000</v>
      </c>
      <c r="AB894" s="569"/>
      <c r="AC894" s="569"/>
      <c r="AD894" s="569"/>
      <c r="AE894" s="569">
        <v>40000</v>
      </c>
      <c r="AF894" s="569"/>
      <c r="AG894" s="569"/>
      <c r="AH894" s="569" t="s">
        <v>4919</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6841</v>
      </c>
      <c r="T895" s="671">
        <v>45626</v>
      </c>
      <c r="U895" s="557" t="s">
        <v>4296</v>
      </c>
      <c r="V895" s="557" t="s">
        <v>4610</v>
      </c>
      <c r="W895" s="558" t="s">
        <v>4333</v>
      </c>
      <c r="X895" s="558" t="s">
        <v>426</v>
      </c>
      <c r="Y895" s="673" t="s">
        <v>4645</v>
      </c>
      <c r="Z895" s="569"/>
      <c r="AA895" s="569">
        <v>0</v>
      </c>
      <c r="AB895" s="569"/>
      <c r="AC895" s="569"/>
      <c r="AD895" s="569"/>
      <c r="AE895" s="569">
        <v>0</v>
      </c>
      <c r="AF895" s="569"/>
      <c r="AG895" s="569"/>
      <c r="AH895" s="569" t="s">
        <v>4843</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6839</v>
      </c>
      <c r="T896" s="671">
        <v>45626</v>
      </c>
      <c r="U896" s="557" t="s">
        <v>4296</v>
      </c>
      <c r="V896" s="557" t="s">
        <v>4706</v>
      </c>
      <c r="W896" s="558" t="s">
        <v>561</v>
      </c>
      <c r="X896" s="558" t="s">
        <v>426</v>
      </c>
      <c r="Y896" s="673" t="s">
        <v>4844</v>
      </c>
      <c r="Z896" s="569"/>
      <c r="AA896" s="569">
        <v>70000</v>
      </c>
      <c r="AB896" s="569"/>
      <c r="AC896" s="569"/>
      <c r="AD896" s="569"/>
      <c r="AE896" s="569">
        <v>70000</v>
      </c>
      <c r="AF896" s="569"/>
      <c r="AG896" s="569"/>
      <c r="AH896" s="569" t="s">
        <v>4845</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6842</v>
      </c>
      <c r="T897" s="671">
        <v>45625</v>
      </c>
      <c r="U897" s="557" t="s">
        <v>4391</v>
      </c>
      <c r="V897" s="557" t="s">
        <v>4789</v>
      </c>
      <c r="W897" s="558" t="s">
        <v>3611</v>
      </c>
      <c r="X897" s="558" t="s">
        <v>427</v>
      </c>
      <c r="Y897" s="673" t="s">
        <v>4790</v>
      </c>
      <c r="Z897" s="569"/>
      <c r="AA897" s="569">
        <v>70000</v>
      </c>
      <c r="AB897" s="569"/>
      <c r="AC897" s="569"/>
      <c r="AD897" s="569"/>
      <c r="AE897" s="569">
        <v>70000</v>
      </c>
      <c r="AF897" s="569"/>
      <c r="AG897" s="569"/>
      <c r="AH897" s="569" t="s">
        <v>4813</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6840</v>
      </c>
      <c r="T898" s="671">
        <v>45624</v>
      </c>
      <c r="U898" s="557" t="s">
        <v>1697</v>
      </c>
      <c r="V898" s="557" t="s">
        <v>4794</v>
      </c>
      <c r="W898" s="558" t="s">
        <v>561</v>
      </c>
      <c r="X898" s="558" t="s">
        <v>214</v>
      </c>
      <c r="Y898" s="673" t="s">
        <v>4787</v>
      </c>
      <c r="Z898" s="569"/>
      <c r="AA898" s="569">
        <v>164000</v>
      </c>
      <c r="AB898" s="569"/>
      <c r="AC898" s="569"/>
      <c r="AD898" s="569"/>
      <c r="AE898" s="569">
        <v>164000</v>
      </c>
      <c r="AF898" s="569"/>
      <c r="AG898" s="569"/>
      <c r="AH898" s="569" t="s">
        <v>4812</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5227</v>
      </c>
      <c r="T899" s="671">
        <v>45623</v>
      </c>
      <c r="U899" s="557" t="s">
        <v>4296</v>
      </c>
      <c r="V899" s="557" t="s">
        <v>4778</v>
      </c>
      <c r="W899" s="558" t="s">
        <v>561</v>
      </c>
      <c r="X899" s="558" t="s">
        <v>426</v>
      </c>
      <c r="Y899" s="673">
        <v>374000</v>
      </c>
      <c r="Z899" s="569"/>
      <c r="AA899" s="569">
        <v>73000</v>
      </c>
      <c r="AB899" s="569"/>
      <c r="AC899" s="569"/>
      <c r="AD899" s="569"/>
      <c r="AE899" s="569">
        <v>73000</v>
      </c>
      <c r="AF899" s="569"/>
      <c r="AG899" s="569"/>
      <c r="AH899" s="569" t="s">
        <v>4810</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4785</v>
      </c>
      <c r="V900" s="557" t="s">
        <v>4809</v>
      </c>
      <c r="W900" s="558" t="s">
        <v>561</v>
      </c>
      <c r="X900" s="558" t="s">
        <v>426</v>
      </c>
      <c r="Y900" s="673">
        <v>379000</v>
      </c>
      <c r="Z900" s="569"/>
      <c r="AA900" s="569">
        <v>72000</v>
      </c>
      <c r="AB900" s="569"/>
      <c r="AC900" s="569"/>
      <c r="AD900" s="569"/>
      <c r="AE900" s="569">
        <v>72000</v>
      </c>
      <c r="AF900" s="569"/>
      <c r="AG900" s="569"/>
      <c r="AH900" s="569" t="s">
        <v>4811</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5439</v>
      </c>
      <c r="H901" s="908" t="s">
        <v>122</v>
      </c>
      <c r="T901" s="671">
        <v>45621</v>
      </c>
      <c r="U901" s="557" t="s">
        <v>6512</v>
      </c>
      <c r="V901" s="557" t="s">
        <v>4783</v>
      </c>
      <c r="W901" s="558" t="s">
        <v>561</v>
      </c>
      <c r="X901" s="558" t="s">
        <v>426</v>
      </c>
      <c r="Y901" s="673">
        <v>314000</v>
      </c>
      <c r="Z901" s="569"/>
      <c r="AA901" s="569">
        <v>69000</v>
      </c>
      <c r="AB901" s="569"/>
      <c r="AC901" s="569"/>
      <c r="AD901" s="569"/>
      <c r="AE901" s="569">
        <v>69000</v>
      </c>
      <c r="AF901" s="569"/>
      <c r="AG901" s="569"/>
      <c r="AH901" s="569" t="s">
        <v>4807</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6512</v>
      </c>
      <c r="V902" s="557" t="s">
        <v>4784</v>
      </c>
      <c r="W902" s="558" t="s">
        <v>561</v>
      </c>
      <c r="X902" s="558" t="s">
        <v>426</v>
      </c>
      <c r="Y902" s="673">
        <v>258000</v>
      </c>
      <c r="Z902" s="569"/>
      <c r="AA902" s="569">
        <v>76000</v>
      </c>
      <c r="AB902" s="569"/>
      <c r="AC902" s="569"/>
      <c r="AD902" s="569"/>
      <c r="AE902" s="569">
        <v>76000</v>
      </c>
      <c r="AF902" s="569"/>
      <c r="AG902" s="569"/>
      <c r="AH902" s="569" t="s">
        <v>4806</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6812</v>
      </c>
      <c r="T903" s="671">
        <v>45619</v>
      </c>
      <c r="U903" s="557" t="s">
        <v>4733</v>
      </c>
      <c r="V903" s="557" t="s">
        <v>4683</v>
      </c>
      <c r="W903" s="558" t="s">
        <v>561</v>
      </c>
      <c r="X903" s="558" t="s">
        <v>426</v>
      </c>
      <c r="Y903" s="673">
        <v>860000</v>
      </c>
      <c r="Z903" s="569"/>
      <c r="AA903" s="569">
        <v>90000</v>
      </c>
      <c r="AB903" s="569"/>
      <c r="AC903" s="569"/>
      <c r="AD903" s="569"/>
      <c r="AE903" s="569">
        <v>90000</v>
      </c>
      <c r="AF903" s="569"/>
      <c r="AG903" s="569"/>
      <c r="AH903" s="569" t="s">
        <v>4714</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6813</v>
      </c>
      <c r="T904" s="671">
        <v>45618</v>
      </c>
      <c r="U904" s="557" t="s">
        <v>1468</v>
      </c>
      <c r="V904" s="557" t="s">
        <v>4294</v>
      </c>
      <c r="W904" s="558" t="s">
        <v>561</v>
      </c>
      <c r="X904" s="558" t="s">
        <v>455</v>
      </c>
      <c r="Y904" s="673">
        <v>275000</v>
      </c>
      <c r="Z904" s="569"/>
      <c r="AA904" s="569">
        <v>80000</v>
      </c>
      <c r="AB904" s="569"/>
      <c r="AC904" s="569"/>
      <c r="AD904" s="569"/>
      <c r="AE904" s="569">
        <v>80000</v>
      </c>
      <c r="AF904" s="569"/>
      <c r="AG904" s="569"/>
      <c r="AH904" s="569" t="s">
        <v>4781</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4421</v>
      </c>
      <c r="X905" s="558" t="s">
        <v>424</v>
      </c>
      <c r="Y905" s="673" t="s">
        <v>4422</v>
      </c>
      <c r="Z905" s="569"/>
      <c r="AA905" s="569">
        <v>70000</v>
      </c>
      <c r="AB905" s="569"/>
      <c r="AC905" s="569"/>
      <c r="AD905" s="569"/>
      <c r="AE905" s="569">
        <v>70000</v>
      </c>
      <c r="AF905" s="569"/>
      <c r="AG905" s="569"/>
      <c r="AH905" s="569" t="s">
        <v>4423</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5549</v>
      </c>
      <c r="T906" s="671">
        <v>45616</v>
      </c>
      <c r="U906" s="557" t="s">
        <v>1930</v>
      </c>
      <c r="V906" s="557" t="s">
        <v>4707</v>
      </c>
      <c r="W906" s="558" t="s">
        <v>561</v>
      </c>
      <c r="X906" s="558" t="s">
        <v>426</v>
      </c>
      <c r="Y906" s="673">
        <v>1007000</v>
      </c>
      <c r="Z906" s="569"/>
      <c r="AA906" s="569">
        <v>116000</v>
      </c>
      <c r="AB906" s="569"/>
      <c r="AC906" s="569"/>
      <c r="AD906" s="569"/>
      <c r="AE906" s="569">
        <v>116000</v>
      </c>
      <c r="AF906" s="569"/>
      <c r="AG906" s="569"/>
      <c r="AH906" s="569" t="s">
        <v>4764</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6835</v>
      </c>
      <c r="T907" s="671">
        <v>45615</v>
      </c>
      <c r="U907" s="557" t="s">
        <v>1697</v>
      </c>
      <c r="V907" s="557" t="s">
        <v>4755</v>
      </c>
      <c r="W907" s="558" t="s">
        <v>561</v>
      </c>
      <c r="X907" s="558" t="s">
        <v>426</v>
      </c>
      <c r="Y907" s="673"/>
      <c r="Z907" s="569"/>
      <c r="AA907" s="569">
        <v>73000</v>
      </c>
      <c r="AB907" s="569"/>
      <c r="AC907" s="569"/>
      <c r="AD907" s="569"/>
      <c r="AE907" s="569">
        <v>73000</v>
      </c>
      <c r="AF907" s="569"/>
      <c r="AG907" s="569"/>
      <c r="AH907" s="569" t="s">
        <v>4763</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4754</v>
      </c>
      <c r="Z908" s="569"/>
      <c r="AA908" s="569">
        <v>236000</v>
      </c>
      <c r="AB908" s="569"/>
      <c r="AC908" s="569"/>
      <c r="AD908" s="569"/>
      <c r="AE908" s="569">
        <v>236000</v>
      </c>
      <c r="AF908" s="569"/>
      <c r="AG908" s="569"/>
      <c r="AH908" s="569" t="s">
        <v>4762</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6995</v>
      </c>
      <c r="V909" s="557" t="s">
        <v>4659</v>
      </c>
      <c r="W909" s="558" t="s">
        <v>561</v>
      </c>
      <c r="X909" s="558" t="s">
        <v>426</v>
      </c>
      <c r="Y909" s="673">
        <v>720000</v>
      </c>
      <c r="Z909" s="569"/>
      <c r="AA909" s="569">
        <v>86000</v>
      </c>
      <c r="AB909" s="569"/>
      <c r="AC909" s="569"/>
      <c r="AD909" s="569"/>
      <c r="AE909" s="569">
        <v>86000</v>
      </c>
      <c r="AF909" s="569"/>
      <c r="AG909" s="569"/>
      <c r="AH909" s="569" t="s">
        <v>4761</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6760</v>
      </c>
      <c r="T910" s="671">
        <v>45612</v>
      </c>
      <c r="U910" s="557" t="s">
        <v>3970</v>
      </c>
      <c r="V910" s="557" t="s">
        <v>4753</v>
      </c>
      <c r="W910" s="558" t="s">
        <v>561</v>
      </c>
      <c r="X910" s="558" t="s">
        <v>427</v>
      </c>
      <c r="Y910" s="673">
        <v>525000</v>
      </c>
      <c r="Z910" s="569"/>
      <c r="AA910" s="569">
        <v>58000</v>
      </c>
      <c r="AB910" s="569"/>
      <c r="AC910" s="569"/>
      <c r="AD910" s="569"/>
      <c r="AE910" s="569">
        <v>58000</v>
      </c>
      <c r="AF910" s="569"/>
      <c r="AG910" s="569"/>
      <c r="AH910" s="569" t="s">
        <v>4760</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5439</v>
      </c>
      <c r="H911" s="908" t="s">
        <v>598</v>
      </c>
      <c r="T911" s="671">
        <v>45611</v>
      </c>
      <c r="U911" s="557" t="s">
        <v>4758</v>
      </c>
      <c r="V911" s="557" t="s">
        <v>4748</v>
      </c>
      <c r="W911" s="558" t="s">
        <v>561</v>
      </c>
      <c r="X911" s="558" t="s">
        <v>577</v>
      </c>
      <c r="Y911" s="673">
        <v>448000</v>
      </c>
      <c r="Z911" s="569"/>
      <c r="AA911" s="569">
        <v>106000</v>
      </c>
      <c r="AB911" s="569"/>
      <c r="AC911" s="569"/>
      <c r="AD911" s="569"/>
      <c r="AE911" s="569">
        <v>106000</v>
      </c>
      <c r="AF911" s="569"/>
      <c r="AG911" s="569"/>
      <c r="AH911" s="569" t="s">
        <v>4759</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6752</v>
      </c>
      <c r="T912" s="671">
        <v>45610</v>
      </c>
      <c r="U912" s="557" t="s">
        <v>1867</v>
      </c>
      <c r="V912" s="557">
        <v>1039469306</v>
      </c>
      <c r="W912" s="558" t="s">
        <v>4446</v>
      </c>
      <c r="X912" s="558" t="s">
        <v>4445</v>
      </c>
      <c r="Y912" s="673">
        <v>200000</v>
      </c>
      <c r="Z912" s="569"/>
      <c r="AA912" s="569">
        <v>200000</v>
      </c>
      <c r="AB912" s="569"/>
      <c r="AC912" s="569"/>
      <c r="AD912" s="569"/>
      <c r="AE912" s="569">
        <v>200000</v>
      </c>
      <c r="AF912" s="569"/>
      <c r="AG912" s="569"/>
      <c r="AH912" s="569" t="s">
        <v>4444</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6751</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4718</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6750</v>
      </c>
      <c r="T914" s="671">
        <v>45608</v>
      </c>
      <c r="U914" s="557" t="s">
        <v>1448</v>
      </c>
      <c r="V914" s="557" t="s">
        <v>2524</v>
      </c>
      <c r="W914" s="558" t="s">
        <v>561</v>
      </c>
      <c r="X914" s="558" t="s">
        <v>426</v>
      </c>
      <c r="Y914" s="673" t="s">
        <v>4674</v>
      </c>
      <c r="Z914" s="569"/>
      <c r="AA914" s="569">
        <v>73000</v>
      </c>
      <c r="AB914" s="569"/>
      <c r="AC914" s="569"/>
      <c r="AD914" s="569"/>
      <c r="AE914" s="569">
        <v>73000</v>
      </c>
      <c r="AF914" s="569"/>
      <c r="AG914" s="569"/>
      <c r="AH914" s="569" t="s">
        <v>4713</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6746</v>
      </c>
      <c r="T915" s="671">
        <v>45607</v>
      </c>
      <c r="U915" s="557" t="s">
        <v>6512</v>
      </c>
      <c r="V915" s="557" t="s">
        <v>4711</v>
      </c>
      <c r="W915" s="558" t="s">
        <v>561</v>
      </c>
      <c r="X915" s="558" t="s">
        <v>214</v>
      </c>
      <c r="Y915" s="673">
        <v>1244000</v>
      </c>
      <c r="Z915" s="569"/>
      <c r="AA915" s="569">
        <v>144000</v>
      </c>
      <c r="AB915" s="569"/>
      <c r="AC915" s="569"/>
      <c r="AD915" s="569"/>
      <c r="AE915" s="569">
        <v>144000</v>
      </c>
      <c r="AF915" s="569"/>
      <c r="AG915" s="569"/>
      <c r="AH915" s="569" t="s">
        <v>4717</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4675</v>
      </c>
      <c r="W916" s="558" t="s">
        <v>561</v>
      </c>
      <c r="X916" s="558" t="s">
        <v>214</v>
      </c>
      <c r="Y916" s="673">
        <v>796000</v>
      </c>
      <c r="Z916" s="569"/>
      <c r="AA916" s="569">
        <v>146000</v>
      </c>
      <c r="AB916" s="569"/>
      <c r="AC916" s="569"/>
      <c r="AD916" s="569"/>
      <c r="AE916" s="569">
        <v>146000</v>
      </c>
      <c r="AF916" s="569"/>
      <c r="AG916" s="569"/>
      <c r="AH916" s="569" t="s">
        <v>4680</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4612</v>
      </c>
      <c r="V917" s="557" t="s">
        <v>4613</v>
      </c>
      <c r="W917" s="558" t="s">
        <v>561</v>
      </c>
      <c r="X917" s="558" t="s">
        <v>427</v>
      </c>
      <c r="Y917" s="673" t="s">
        <v>4682</v>
      </c>
      <c r="Z917" s="569"/>
      <c r="AA917" s="569">
        <v>107000</v>
      </c>
      <c r="AB917" s="569"/>
      <c r="AC917" s="569"/>
      <c r="AD917" s="569"/>
      <c r="AE917" s="569">
        <v>107000</v>
      </c>
      <c r="AF917" s="569"/>
      <c r="AG917" s="569"/>
      <c r="AH917" s="569" t="s">
        <v>4633</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5439</v>
      </c>
      <c r="H918" s="908" t="s">
        <v>5593</v>
      </c>
      <c r="T918" s="671">
        <v>45604</v>
      </c>
      <c r="U918" s="557" t="s">
        <v>4438</v>
      </c>
      <c r="V918" s="557">
        <v>1152699927</v>
      </c>
      <c r="W918" s="558" t="s">
        <v>4658</v>
      </c>
      <c r="X918" s="558" t="s">
        <v>238</v>
      </c>
      <c r="Y918" s="673">
        <v>320000</v>
      </c>
      <c r="Z918" s="569"/>
      <c r="AA918" s="569">
        <v>53000</v>
      </c>
      <c r="AB918" s="569"/>
      <c r="AC918" s="569"/>
      <c r="AD918" s="569"/>
      <c r="AE918" s="569">
        <v>53000</v>
      </c>
      <c r="AF918" s="569"/>
      <c r="AG918" s="569"/>
      <c r="AH918" s="569" t="s">
        <v>4472</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6741</v>
      </c>
      <c r="T919" s="671">
        <v>45603</v>
      </c>
      <c r="U919" s="557" t="s">
        <v>556</v>
      </c>
      <c r="V919" s="557">
        <v>98534074</v>
      </c>
      <c r="W919" s="558" t="s">
        <v>4791</v>
      </c>
      <c r="X919" s="558" t="s">
        <v>214</v>
      </c>
      <c r="Y919" s="673">
        <v>930000</v>
      </c>
      <c r="Z919" s="569"/>
      <c r="AA919" s="569">
        <v>70000</v>
      </c>
      <c r="AB919" s="569"/>
      <c r="AC919" s="569"/>
      <c r="AD919" s="569"/>
      <c r="AE919" s="569">
        <v>70000</v>
      </c>
      <c r="AF919" s="569"/>
      <c r="AG919" s="569"/>
      <c r="AH919" s="569" t="s">
        <v>4808</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5439</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4704</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6735</v>
      </c>
      <c r="T921" s="671">
        <v>45598</v>
      </c>
      <c r="U921" s="557" t="s">
        <v>556</v>
      </c>
      <c r="V921" s="557" t="s">
        <v>4584</v>
      </c>
      <c r="W921" s="558" t="s">
        <v>561</v>
      </c>
      <c r="X921" s="558" t="s">
        <v>427</v>
      </c>
      <c r="Y921" s="673">
        <v>455000</v>
      </c>
      <c r="Z921" s="569"/>
      <c r="AA921" s="569">
        <v>40000</v>
      </c>
      <c r="AB921" s="569"/>
      <c r="AC921" s="569"/>
      <c r="AD921" s="569"/>
      <c r="AE921" s="569">
        <v>40000</v>
      </c>
      <c r="AF921" s="569"/>
      <c r="AG921" s="569"/>
      <c r="AH921" s="569" t="s">
        <v>4847</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5439</v>
      </c>
      <c r="H922" s="553" t="s">
        <v>5593</v>
      </c>
      <c r="T922" s="671">
        <v>45597</v>
      </c>
      <c r="U922" s="557" t="s">
        <v>556</v>
      </c>
      <c r="V922" s="557" t="s">
        <v>4727</v>
      </c>
      <c r="W922" s="558" t="s">
        <v>561</v>
      </c>
      <c r="X922" s="558" t="s">
        <v>427</v>
      </c>
      <c r="Y922" s="673">
        <v>348000</v>
      </c>
      <c r="Z922" s="569"/>
      <c r="AA922" s="569">
        <v>40000</v>
      </c>
      <c r="AB922" s="569"/>
      <c r="AC922" s="569"/>
      <c r="AD922" s="569"/>
      <c r="AE922" s="569">
        <v>40000</v>
      </c>
      <c r="AF922" s="569"/>
      <c r="AG922" s="569"/>
      <c r="AH922" s="569" t="s">
        <v>4846</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6731</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4472</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4383</v>
      </c>
      <c r="V924" s="557">
        <v>88211143</v>
      </c>
      <c r="W924" s="558" t="s">
        <v>4384</v>
      </c>
      <c r="X924" s="558" t="s">
        <v>214</v>
      </c>
      <c r="Y924" s="673" t="s">
        <v>4574</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5439</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4279</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6714</v>
      </c>
      <c r="T926" s="671">
        <v>45583</v>
      </c>
      <c r="U926" s="557" t="s">
        <v>3787</v>
      </c>
      <c r="V926" s="557" t="s">
        <v>4618</v>
      </c>
      <c r="W926" s="558" t="s">
        <v>3795</v>
      </c>
      <c r="X926" s="558" t="s">
        <v>214</v>
      </c>
      <c r="Y926" s="673">
        <v>138000</v>
      </c>
      <c r="Z926" s="569"/>
      <c r="AA926" s="569">
        <v>83000</v>
      </c>
      <c r="AB926" s="569"/>
      <c r="AC926" s="569"/>
      <c r="AD926" s="569"/>
      <c r="AE926" s="569">
        <v>83000</v>
      </c>
      <c r="AF926" s="569"/>
      <c r="AG926" s="569"/>
      <c r="AH926" s="569" t="s">
        <v>4637</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6703</v>
      </c>
      <c r="T927" s="671">
        <v>45582</v>
      </c>
      <c r="U927" s="557" t="s">
        <v>3961</v>
      </c>
      <c r="V927" s="557" t="s">
        <v>4231</v>
      </c>
      <c r="W927" s="558" t="s">
        <v>4232</v>
      </c>
      <c r="X927" s="558" t="s">
        <v>214</v>
      </c>
      <c r="Y927" s="673">
        <v>207000</v>
      </c>
      <c r="Z927" s="569"/>
      <c r="AA927" s="569">
        <v>71000</v>
      </c>
      <c r="AB927" s="569"/>
      <c r="AC927" s="569"/>
      <c r="AD927" s="569"/>
      <c r="AE927" s="569">
        <v>71000</v>
      </c>
      <c r="AF927" s="569"/>
      <c r="AG927" s="569"/>
      <c r="AH927" s="569" t="s">
        <v>4643</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7641</v>
      </c>
      <c r="T928" s="671">
        <v>45581</v>
      </c>
      <c r="U928" s="557" t="s">
        <v>6512</v>
      </c>
      <c r="V928" s="557" t="s">
        <v>3351</v>
      </c>
      <c r="W928" s="558" t="s">
        <v>561</v>
      </c>
      <c r="X928" s="558" t="s">
        <v>426</v>
      </c>
      <c r="Y928" s="673">
        <v>310000</v>
      </c>
      <c r="Z928" s="569"/>
      <c r="AA928" s="569">
        <v>73000</v>
      </c>
      <c r="AB928" s="569"/>
      <c r="AC928" s="569"/>
      <c r="AD928" s="569"/>
      <c r="AE928" s="569">
        <v>73000</v>
      </c>
      <c r="AF928" s="569"/>
      <c r="AG928" s="569"/>
      <c r="AH928" s="569" t="s">
        <v>4636</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4614</v>
      </c>
      <c r="W929" s="558" t="s">
        <v>561</v>
      </c>
      <c r="X929" s="558" t="s">
        <v>424</v>
      </c>
      <c r="Y929" s="673">
        <v>226000</v>
      </c>
      <c r="Z929" s="569"/>
      <c r="AA929" s="569">
        <v>70000</v>
      </c>
      <c r="AB929" s="569"/>
      <c r="AC929" s="569"/>
      <c r="AD929" s="569"/>
      <c r="AE929" s="569">
        <v>70000</v>
      </c>
      <c r="AF929" s="569"/>
      <c r="AG929" s="569"/>
      <c r="AH929" s="569" t="s">
        <v>4634</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4605</v>
      </c>
      <c r="V930" s="557" t="s">
        <v>4096</v>
      </c>
      <c r="W930" s="558" t="s">
        <v>561</v>
      </c>
      <c r="X930" s="558" t="s">
        <v>426</v>
      </c>
      <c r="Y930" s="673">
        <v>375000</v>
      </c>
      <c r="Z930" s="569"/>
      <c r="AA930" s="569">
        <v>112000</v>
      </c>
      <c r="AB930" s="569"/>
      <c r="AC930" s="569"/>
      <c r="AD930" s="569"/>
      <c r="AE930" s="569">
        <v>112000</v>
      </c>
      <c r="AF930" s="569"/>
      <c r="AG930" s="569"/>
      <c r="AH930" s="569" t="s">
        <v>4635</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6699</v>
      </c>
      <c r="T931" s="671">
        <v>45578</v>
      </c>
      <c r="U931" s="557" t="s">
        <v>582</v>
      </c>
      <c r="V931" s="557" t="s">
        <v>4441</v>
      </c>
      <c r="W931" s="558" t="s">
        <v>2409</v>
      </c>
      <c r="X931" s="558" t="s">
        <v>424</v>
      </c>
      <c r="Y931" s="673">
        <v>225000</v>
      </c>
      <c r="Z931" s="569"/>
      <c r="AA931" s="569">
        <v>72000</v>
      </c>
      <c r="AB931" s="569"/>
      <c r="AC931" s="569"/>
      <c r="AD931" s="569"/>
      <c r="AE931" s="569">
        <v>72000</v>
      </c>
      <c r="AF931" s="569"/>
      <c r="AG931" s="569"/>
      <c r="AH931" s="569" t="s">
        <v>4622</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4525</v>
      </c>
      <c r="X932" s="558" t="s">
        <v>426</v>
      </c>
      <c r="Y932" s="673" t="s">
        <v>4569</v>
      </c>
      <c r="Z932" s="569"/>
      <c r="AA932" s="569">
        <v>84000</v>
      </c>
      <c r="AB932" s="569"/>
      <c r="AC932" s="569"/>
      <c r="AD932" s="569"/>
      <c r="AE932" s="569">
        <v>84000</v>
      </c>
      <c r="AF932" s="569"/>
      <c r="AG932" s="569"/>
      <c r="AH932" s="569" t="s">
        <v>4579</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6689</v>
      </c>
      <c r="T933" s="671">
        <v>45576</v>
      </c>
      <c r="U933" s="557" t="s">
        <v>4605</v>
      </c>
      <c r="V933" s="557" t="s">
        <v>4628</v>
      </c>
      <c r="W933" s="558" t="s">
        <v>3802</v>
      </c>
      <c r="X933" s="558" t="s">
        <v>426</v>
      </c>
      <c r="Y933" s="673">
        <v>40000</v>
      </c>
      <c r="Z933" s="569"/>
      <c r="AA933" s="569">
        <v>30000</v>
      </c>
      <c r="AB933" s="569"/>
      <c r="AC933" s="569"/>
      <c r="AD933" s="569"/>
      <c r="AE933" s="569">
        <v>30000</v>
      </c>
      <c r="AF933" s="569"/>
      <c r="AG933" s="569"/>
      <c r="AH933" s="569" t="s">
        <v>4632</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6688</v>
      </c>
      <c r="T934" s="671">
        <v>45575</v>
      </c>
      <c r="U934" s="557" t="s">
        <v>1448</v>
      </c>
      <c r="V934" s="557" t="s">
        <v>4382</v>
      </c>
      <c r="W934" s="558" t="s">
        <v>561</v>
      </c>
      <c r="X934" s="558" t="s">
        <v>426</v>
      </c>
      <c r="Y934" s="673">
        <v>691000</v>
      </c>
      <c r="Z934" s="569"/>
      <c r="AA934" s="569">
        <v>70000</v>
      </c>
      <c r="AB934" s="569"/>
      <c r="AC934" s="569"/>
      <c r="AD934" s="569"/>
      <c r="AE934" s="569">
        <v>70000</v>
      </c>
      <c r="AF934" s="569"/>
      <c r="AG934" s="569"/>
      <c r="AH934" s="569" t="s">
        <v>4626</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6698</v>
      </c>
      <c r="T935" s="671">
        <v>45574</v>
      </c>
      <c r="U935" s="557" t="s">
        <v>1448</v>
      </c>
      <c r="V935" s="557" t="s">
        <v>4575</v>
      </c>
      <c r="W935" s="558" t="s">
        <v>561</v>
      </c>
      <c r="X935" s="558" t="s">
        <v>426</v>
      </c>
      <c r="Y935" s="673">
        <v>443000</v>
      </c>
      <c r="Z935" s="569"/>
      <c r="AA935" s="569">
        <v>72000</v>
      </c>
      <c r="AB935" s="569"/>
      <c r="AC935" s="569"/>
      <c r="AD935" s="569"/>
      <c r="AE935" s="569">
        <v>72000</v>
      </c>
      <c r="AF935" s="569"/>
      <c r="AG935" s="569"/>
      <c r="AH935" s="569" t="s">
        <v>4625</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4590</v>
      </c>
      <c r="W936" s="558" t="s">
        <v>2417</v>
      </c>
      <c r="X936" s="558" t="s">
        <v>427</v>
      </c>
      <c r="Y936" s="673">
        <v>100000</v>
      </c>
      <c r="Z936" s="569"/>
      <c r="AA936" s="569">
        <v>28000</v>
      </c>
      <c r="AB936" s="569"/>
      <c r="AC936" s="569"/>
      <c r="AD936" s="569"/>
      <c r="AE936" s="569">
        <v>28000</v>
      </c>
      <c r="AF936" s="569"/>
      <c r="AG936" s="569"/>
      <c r="AH936" s="569" t="s">
        <v>4591</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4577</v>
      </c>
      <c r="W937" s="558" t="s">
        <v>561</v>
      </c>
      <c r="X937" s="558" t="s">
        <v>571</v>
      </c>
      <c r="Y937" s="673">
        <v>883000</v>
      </c>
      <c r="Z937" s="569"/>
      <c r="AA937" s="569">
        <v>90000</v>
      </c>
      <c r="AB937" s="569"/>
      <c r="AC937" s="569"/>
      <c r="AD937" s="569"/>
      <c r="AE937" s="569">
        <v>90000</v>
      </c>
      <c r="AF937" s="569"/>
      <c r="AG937" s="569"/>
      <c r="AH937" s="569" t="s">
        <v>4594</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5439</v>
      </c>
      <c r="H938" s="908" t="s">
        <v>6700</v>
      </c>
      <c r="T938" s="671">
        <v>45571</v>
      </c>
      <c r="U938" s="557" t="s">
        <v>2491</v>
      </c>
      <c r="V938" s="557" t="s">
        <v>4593</v>
      </c>
      <c r="W938" s="558" t="s">
        <v>561</v>
      </c>
      <c r="X938" s="558" t="s">
        <v>427</v>
      </c>
      <c r="Y938" s="673">
        <v>506000</v>
      </c>
      <c r="Z938" s="569"/>
      <c r="AA938" s="569">
        <v>84000</v>
      </c>
      <c r="AB938" s="569"/>
      <c r="AC938" s="569"/>
      <c r="AD938" s="569"/>
      <c r="AE938" s="569">
        <v>84000</v>
      </c>
      <c r="AF938" s="569"/>
      <c r="AG938" s="569"/>
      <c r="AH938" s="569" t="s">
        <v>4608</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4607</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6691</v>
      </c>
      <c r="T940" s="671">
        <v>45569</v>
      </c>
      <c r="U940" s="557" t="s">
        <v>2071</v>
      </c>
      <c r="V940" s="557" t="s">
        <v>4592</v>
      </c>
      <c r="W940" s="558" t="s">
        <v>561</v>
      </c>
      <c r="X940" s="558" t="s">
        <v>427</v>
      </c>
      <c r="Y940" s="673">
        <v>478000</v>
      </c>
      <c r="Z940" s="569"/>
      <c r="AA940" s="569">
        <v>70000</v>
      </c>
      <c r="AB940" s="569"/>
      <c r="AC940" s="569"/>
      <c r="AD940" s="569"/>
      <c r="AE940" s="569">
        <v>70000</v>
      </c>
      <c r="AF940" s="569"/>
      <c r="AG940" s="569"/>
      <c r="AH940" s="569" t="s">
        <v>4606</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5439</v>
      </c>
      <c r="H941" s="908" t="s">
        <v>5593</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4649</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6665</v>
      </c>
      <c r="T942" s="671">
        <v>45565</v>
      </c>
      <c r="U942" s="557" t="s">
        <v>578</v>
      </c>
      <c r="V942" s="557" t="s">
        <v>4450</v>
      </c>
      <c r="W942" s="558" t="s">
        <v>561</v>
      </c>
      <c r="X942" s="558" t="s">
        <v>426</v>
      </c>
      <c r="Y942" s="673" t="s">
        <v>4479</v>
      </c>
      <c r="Z942" s="569"/>
      <c r="AA942" s="569">
        <v>73000</v>
      </c>
      <c r="AB942" s="569"/>
      <c r="AC942" s="569"/>
      <c r="AD942" s="569"/>
      <c r="AE942" s="569">
        <v>73000</v>
      </c>
      <c r="AF942" s="569"/>
      <c r="AG942" s="569"/>
      <c r="AH942" s="569" t="s">
        <v>4447</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4390</v>
      </c>
      <c r="W943" s="558" t="s">
        <v>561</v>
      </c>
      <c r="X943" s="558" t="s">
        <v>426</v>
      </c>
      <c r="Y943" s="673" t="s">
        <v>4528</v>
      </c>
      <c r="Z943" s="569"/>
      <c r="AA943" s="569">
        <v>79000</v>
      </c>
      <c r="AB943" s="569"/>
      <c r="AC943" s="569"/>
      <c r="AD943" s="569"/>
      <c r="AE943" s="569">
        <v>79000</v>
      </c>
      <c r="AF943" s="569"/>
      <c r="AG943" s="569"/>
      <c r="AH943" s="569" t="s">
        <v>4480</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6624</v>
      </c>
      <c r="T944" s="671">
        <v>45565</v>
      </c>
      <c r="U944" s="557" t="s">
        <v>1523</v>
      </c>
      <c r="V944" s="557" t="s">
        <v>4373</v>
      </c>
      <c r="W944" s="558" t="s">
        <v>4425</v>
      </c>
      <c r="X944" s="558" t="s">
        <v>426</v>
      </c>
      <c r="Y944" s="673">
        <v>445000</v>
      </c>
      <c r="Z944" s="569"/>
      <c r="AA944" s="569">
        <v>67000</v>
      </c>
      <c r="AB944" s="569"/>
      <c r="AC944" s="569"/>
      <c r="AD944" s="569"/>
      <c r="AE944" s="569">
        <v>67000</v>
      </c>
      <c r="AF944" s="569"/>
      <c r="AG944" s="569"/>
      <c r="AH944" s="569" t="s">
        <v>4481</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6622</v>
      </c>
      <c r="T945" s="671">
        <v>45565</v>
      </c>
      <c r="U945" s="557" t="s">
        <v>4296</v>
      </c>
      <c r="V945" s="557" t="s">
        <v>4297</v>
      </c>
      <c r="W945" s="558" t="s">
        <v>561</v>
      </c>
      <c r="X945" s="558" t="s">
        <v>214</v>
      </c>
      <c r="Y945" s="673">
        <v>272000</v>
      </c>
      <c r="Z945" s="569"/>
      <c r="AA945" s="569">
        <v>81000</v>
      </c>
      <c r="AB945" s="569"/>
      <c r="AC945" s="569"/>
      <c r="AD945" s="569"/>
      <c r="AE945" s="569">
        <v>81000</v>
      </c>
      <c r="AF945" s="569"/>
      <c r="AG945" s="569"/>
      <c r="AH945" s="569" t="s">
        <v>4484</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4492</v>
      </c>
      <c r="W946" s="558" t="s">
        <v>561</v>
      </c>
      <c r="X946" s="558" t="s">
        <v>214</v>
      </c>
      <c r="Y946" s="673">
        <v>300000</v>
      </c>
      <c r="Z946" s="569"/>
      <c r="AA946" s="569">
        <v>94000</v>
      </c>
      <c r="AB946" s="569"/>
      <c r="AC946" s="569"/>
      <c r="AD946" s="569"/>
      <c r="AE946" s="569">
        <v>94000</v>
      </c>
      <c r="AF946" s="569"/>
      <c r="AG946" s="569"/>
      <c r="AH946" s="569" t="s">
        <v>4493</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6620</v>
      </c>
      <c r="T947" s="671">
        <v>45565</v>
      </c>
      <c r="U947" s="557" t="s">
        <v>1814</v>
      </c>
      <c r="V947" s="557" t="s">
        <v>4491</v>
      </c>
      <c r="W947" s="558" t="s">
        <v>561</v>
      </c>
      <c r="X947" s="558" t="s">
        <v>427</v>
      </c>
      <c r="Y947" s="673">
        <v>343000</v>
      </c>
      <c r="Z947" s="569"/>
      <c r="AA947" s="569">
        <v>69000</v>
      </c>
      <c r="AB947" s="569"/>
      <c r="AC947" s="569"/>
      <c r="AD947" s="569"/>
      <c r="AE947" s="569">
        <v>69000</v>
      </c>
      <c r="AF947" s="569"/>
      <c r="AG947" s="569"/>
      <c r="AH947" s="569" t="s">
        <v>4495</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6623</v>
      </c>
      <c r="T948" s="671">
        <v>45565</v>
      </c>
      <c r="U948" s="557" t="s">
        <v>2071</v>
      </c>
      <c r="V948" s="557" t="s">
        <v>4476</v>
      </c>
      <c r="W948" s="558" t="s">
        <v>561</v>
      </c>
      <c r="X948" s="558" t="s">
        <v>4483</v>
      </c>
      <c r="Y948" s="673">
        <v>1439000</v>
      </c>
      <c r="Z948" s="569"/>
      <c r="AA948" s="569">
        <v>90000</v>
      </c>
      <c r="AB948" s="569"/>
      <c r="AC948" s="569"/>
      <c r="AD948" s="569"/>
      <c r="AE948" s="569">
        <v>90000</v>
      </c>
      <c r="AF948" s="569"/>
      <c r="AG948" s="569"/>
      <c r="AH948" s="569" t="s">
        <v>4517</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6625</v>
      </c>
      <c r="T949" s="671">
        <v>45565</v>
      </c>
      <c r="U949" s="716" t="s">
        <v>2071</v>
      </c>
      <c r="V949" s="716" t="s">
        <v>4477</v>
      </c>
      <c r="W949" s="558" t="s">
        <v>561</v>
      </c>
      <c r="X949" s="558" t="s">
        <v>426</v>
      </c>
      <c r="Y949" s="673">
        <v>0</v>
      </c>
      <c r="Z949" s="569"/>
      <c r="AA949" s="569">
        <v>71000</v>
      </c>
      <c r="AB949" s="569"/>
      <c r="AC949" s="569"/>
      <c r="AD949" s="569"/>
      <c r="AE949" s="569">
        <v>71000</v>
      </c>
      <c r="AF949" s="569"/>
      <c r="AG949" s="569"/>
      <c r="AH949" s="569" t="s">
        <v>4516</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4478</v>
      </c>
      <c r="W950" s="558" t="s">
        <v>561</v>
      </c>
      <c r="X950" s="558" t="s">
        <v>426</v>
      </c>
      <c r="Y950" s="673">
        <v>0</v>
      </c>
      <c r="Z950" s="569"/>
      <c r="AA950" s="569">
        <v>71000</v>
      </c>
      <c r="AB950" s="569"/>
      <c r="AC950" s="569"/>
      <c r="AD950" s="569"/>
      <c r="AE950" s="569">
        <v>71000</v>
      </c>
      <c r="AF950" s="569"/>
      <c r="AG950" s="569"/>
      <c r="AH950" s="569" t="s">
        <v>4494</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6619</v>
      </c>
      <c r="T951" s="671">
        <v>45565</v>
      </c>
      <c r="U951" s="557" t="s">
        <v>2369</v>
      </c>
      <c r="V951" s="557" t="s">
        <v>4519</v>
      </c>
      <c r="W951" s="558" t="s">
        <v>1442</v>
      </c>
      <c r="X951" s="558" t="s">
        <v>426</v>
      </c>
      <c r="Y951" s="673">
        <v>325000</v>
      </c>
      <c r="Z951" s="569"/>
      <c r="AA951" s="569">
        <v>63000</v>
      </c>
      <c r="AB951" s="569"/>
      <c r="AC951" s="569"/>
      <c r="AD951" s="569"/>
      <c r="AE951" s="569">
        <v>63000</v>
      </c>
      <c r="AF951" s="569"/>
      <c r="AG951" s="569"/>
      <c r="AH951" s="569" t="s">
        <v>4541</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6610</v>
      </c>
      <c r="T952" s="671">
        <v>45565</v>
      </c>
      <c r="U952" s="557" t="s">
        <v>1445</v>
      </c>
      <c r="V952" s="557" t="s">
        <v>4520</v>
      </c>
      <c r="W952" s="558" t="s">
        <v>1442</v>
      </c>
      <c r="X952" s="558" t="s">
        <v>426</v>
      </c>
      <c r="Y952" s="673">
        <v>369000</v>
      </c>
      <c r="Z952" s="569"/>
      <c r="AA952" s="569">
        <v>76000</v>
      </c>
      <c r="AB952" s="569"/>
      <c r="AC952" s="569"/>
      <c r="AD952" s="569"/>
      <c r="AE952" s="569">
        <v>76000</v>
      </c>
      <c r="AF952" s="569"/>
      <c r="AG952" s="569"/>
      <c r="AH952" s="569" t="s">
        <v>4542</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4540</v>
      </c>
      <c r="V953" s="557" t="s">
        <v>2148</v>
      </c>
      <c r="W953" s="558" t="s">
        <v>561</v>
      </c>
      <c r="X953" s="558" t="s">
        <v>426</v>
      </c>
      <c r="Y953" s="673">
        <v>491000</v>
      </c>
      <c r="Z953" s="569"/>
      <c r="AA953" s="569">
        <v>90000</v>
      </c>
      <c r="AB953" s="569"/>
      <c r="AC953" s="569"/>
      <c r="AD953" s="569"/>
      <c r="AE953" s="569">
        <v>90000</v>
      </c>
      <c r="AF953" s="569"/>
      <c r="AG953" s="569"/>
      <c r="AH953" s="569" t="s">
        <v>4551</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6600</v>
      </c>
      <c r="T954" s="671">
        <v>45565</v>
      </c>
      <c r="U954" s="557" t="s">
        <v>1615</v>
      </c>
      <c r="V954" s="557" t="s">
        <v>4526</v>
      </c>
      <c r="W954" s="558" t="s">
        <v>561</v>
      </c>
      <c r="X954" s="558" t="s">
        <v>426</v>
      </c>
      <c r="Y954" s="673" t="s">
        <v>4527</v>
      </c>
      <c r="Z954" s="569"/>
      <c r="AA954" s="569">
        <v>79000</v>
      </c>
      <c r="AB954" s="569"/>
      <c r="AC954" s="569"/>
      <c r="AD954" s="569"/>
      <c r="AE954" s="569">
        <v>79000</v>
      </c>
      <c r="AF954" s="569"/>
      <c r="AG954" s="569"/>
      <c r="AH954" s="569" t="s">
        <v>4550</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6577</v>
      </c>
      <c r="T955" s="671">
        <v>45565</v>
      </c>
      <c r="U955" s="557" t="s">
        <v>1523</v>
      </c>
      <c r="V955" s="557" t="s">
        <v>4473</v>
      </c>
      <c r="W955" s="558" t="s">
        <v>561</v>
      </c>
      <c r="X955" s="558" t="s">
        <v>214</v>
      </c>
      <c r="Y955" s="673" t="s">
        <v>4518</v>
      </c>
      <c r="Z955" s="569"/>
      <c r="AA955" s="569">
        <v>127000</v>
      </c>
      <c r="AB955" s="569"/>
      <c r="AC955" s="569"/>
      <c r="AD955" s="569"/>
      <c r="AE955" s="569">
        <v>127000</v>
      </c>
      <c r="AF955" s="569"/>
      <c r="AG955" s="569"/>
      <c r="AH955" s="569" t="s">
        <v>4549</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4379</v>
      </c>
      <c r="W956" s="558" t="s">
        <v>561</v>
      </c>
      <c r="X956" s="558" t="s">
        <v>427</v>
      </c>
      <c r="Y956" s="673">
        <v>405000</v>
      </c>
      <c r="Z956" s="569"/>
      <c r="AA956" s="569">
        <v>68000</v>
      </c>
      <c r="AB956" s="569"/>
      <c r="AC956" s="569"/>
      <c r="AD956" s="569"/>
      <c r="AE956" s="569">
        <v>68000</v>
      </c>
      <c r="AF956" s="569"/>
      <c r="AG956" s="569"/>
      <c r="AH956" s="569" t="s">
        <v>4548</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6566</v>
      </c>
      <c r="T957" s="671">
        <v>45564</v>
      </c>
      <c r="U957" s="557" t="s">
        <v>4296</v>
      </c>
      <c r="V957" s="557" t="s">
        <v>4368</v>
      </c>
      <c r="W957" s="558" t="s">
        <v>561</v>
      </c>
      <c r="X957" s="558" t="s">
        <v>571</v>
      </c>
      <c r="Y957" s="673">
        <v>475000</v>
      </c>
      <c r="Z957" s="569"/>
      <c r="AA957" s="569">
        <v>90000</v>
      </c>
      <c r="AB957" s="569"/>
      <c r="AC957" s="569"/>
      <c r="AD957" s="569"/>
      <c r="AE957" s="569">
        <v>90000</v>
      </c>
      <c r="AF957" s="569"/>
      <c r="AG957" s="569"/>
      <c r="AH957" s="569" t="s">
        <v>4371</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5439</v>
      </c>
      <c r="H958" s="553" t="s">
        <v>598</v>
      </c>
      <c r="T958" s="671">
        <v>45563</v>
      </c>
      <c r="U958" s="557" t="s">
        <v>4438</v>
      </c>
      <c r="V958" s="557">
        <v>1152699927</v>
      </c>
      <c r="W958" s="558" t="s">
        <v>3213</v>
      </c>
      <c r="X958" s="558" t="s">
        <v>214</v>
      </c>
      <c r="Y958" s="673">
        <v>317000</v>
      </c>
      <c r="Z958" s="569"/>
      <c r="AA958" s="569">
        <v>50000</v>
      </c>
      <c r="AB958" s="569"/>
      <c r="AC958" s="569"/>
      <c r="AD958" s="569"/>
      <c r="AE958" s="569">
        <v>50000</v>
      </c>
      <c r="AF958" s="569"/>
      <c r="AG958" s="569"/>
      <c r="AH958" s="569" t="s">
        <v>4472</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6293</v>
      </c>
      <c r="T959" s="671">
        <v>45562</v>
      </c>
      <c r="U959" s="557" t="s">
        <v>4298</v>
      </c>
      <c r="V959" s="557">
        <v>1069715158</v>
      </c>
      <c r="W959" s="558" t="s">
        <v>4299</v>
      </c>
      <c r="X959" s="558" t="s">
        <v>214</v>
      </c>
      <c r="Y959" s="673">
        <v>80000</v>
      </c>
      <c r="Z959" s="569"/>
      <c r="AA959" s="569">
        <v>80000</v>
      </c>
      <c r="AB959" s="569"/>
      <c r="AC959" s="569"/>
      <c r="AD959" s="569"/>
      <c r="AE959" s="569">
        <v>80000</v>
      </c>
      <c r="AF959" s="569"/>
      <c r="AG959" s="569"/>
      <c r="AH959" s="569" t="s">
        <v>4334</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4324</v>
      </c>
      <c r="V960" s="557" t="s">
        <v>4364</v>
      </c>
      <c r="W960" s="558" t="s">
        <v>561</v>
      </c>
      <c r="X960" s="558" t="s">
        <v>214</v>
      </c>
      <c r="Y960" s="673">
        <v>356000</v>
      </c>
      <c r="Z960" s="569"/>
      <c r="AA960" s="569">
        <v>74000</v>
      </c>
      <c r="AB960" s="569"/>
      <c r="AC960" s="569"/>
      <c r="AD960" s="569"/>
      <c r="AE960" s="569">
        <v>74000</v>
      </c>
      <c r="AF960" s="569"/>
      <c r="AG960" s="569"/>
      <c r="AH960" s="569" t="s">
        <v>4456</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4339</v>
      </c>
      <c r="V961" s="557" t="s">
        <v>4454</v>
      </c>
      <c r="W961" s="558" t="s">
        <v>561</v>
      </c>
      <c r="X961" s="558" t="s">
        <v>238</v>
      </c>
      <c r="Y961" s="673">
        <v>335000</v>
      </c>
      <c r="Z961" s="569"/>
      <c r="AA961" s="569">
        <v>70000</v>
      </c>
      <c r="AB961" s="569"/>
      <c r="AC961" s="569"/>
      <c r="AD961" s="569"/>
      <c r="AE961" s="569">
        <v>70000</v>
      </c>
      <c r="AF961" s="569"/>
      <c r="AG961" s="569"/>
      <c r="AH961" s="569" t="s">
        <v>4453</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4339</v>
      </c>
      <c r="V962" s="557" t="s">
        <v>4396</v>
      </c>
      <c r="W962" s="558" t="s">
        <v>561</v>
      </c>
      <c r="X962" s="558" t="s">
        <v>571</v>
      </c>
      <c r="Y962" s="673"/>
      <c r="Z962" s="569"/>
      <c r="AA962" s="569">
        <v>22000</v>
      </c>
      <c r="AB962" s="569"/>
      <c r="AC962" s="569"/>
      <c r="AD962" s="569"/>
      <c r="AE962" s="569">
        <v>22000</v>
      </c>
      <c r="AF962" s="569"/>
      <c r="AG962" s="569"/>
      <c r="AH962" s="569" t="s">
        <v>4455</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4339</v>
      </c>
      <c r="V963" s="557" t="s">
        <v>4396</v>
      </c>
      <c r="W963" s="558" t="s">
        <v>561</v>
      </c>
      <c r="X963" s="558" t="s">
        <v>571</v>
      </c>
      <c r="Y963" s="673">
        <v>2147000</v>
      </c>
      <c r="Z963" s="569"/>
      <c r="AA963" s="569">
        <v>92000</v>
      </c>
      <c r="AB963" s="569"/>
      <c r="AC963" s="569"/>
      <c r="AD963" s="569"/>
      <c r="AE963" s="569">
        <v>92000</v>
      </c>
      <c r="AF963" s="569"/>
      <c r="AG963" s="569"/>
      <c r="AH963" s="569" t="s">
        <v>4452</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4424</v>
      </c>
      <c r="W964" s="558" t="s">
        <v>561</v>
      </c>
      <c r="X964" s="558" t="s">
        <v>427</v>
      </c>
      <c r="Y964" s="673">
        <v>500000</v>
      </c>
      <c r="Z964" s="569"/>
      <c r="AA964" s="569">
        <v>70000</v>
      </c>
      <c r="AB964" s="569"/>
      <c r="AC964" s="569"/>
      <c r="AD964" s="569"/>
      <c r="AE964" s="569">
        <v>70000</v>
      </c>
      <c r="AF964" s="569"/>
      <c r="AG964" s="569"/>
      <c r="AH964" s="569" t="s">
        <v>4451</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4439</v>
      </c>
      <c r="V965" s="557" t="s">
        <v>4440</v>
      </c>
      <c r="W965" s="558" t="s">
        <v>561</v>
      </c>
      <c r="X965" s="558" t="s">
        <v>426</v>
      </c>
      <c r="Y965" s="673">
        <v>894000</v>
      </c>
      <c r="Z965" s="569"/>
      <c r="AA965" s="569">
        <v>73000</v>
      </c>
      <c r="AB965" s="569"/>
      <c r="AC965" s="569"/>
      <c r="AD965" s="569"/>
      <c r="AE965" s="569">
        <v>73000</v>
      </c>
      <c r="AF965" s="569"/>
      <c r="AG965" s="569"/>
      <c r="AH965" s="569" t="s">
        <v>4449</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4442</v>
      </c>
      <c r="V966" s="557" t="s">
        <v>4443</v>
      </c>
      <c r="W966" s="558" t="s">
        <v>561</v>
      </c>
      <c r="X966" s="558" t="s">
        <v>571</v>
      </c>
      <c r="Y966" s="673">
        <v>573000</v>
      </c>
      <c r="Z966" s="569"/>
      <c r="AA966" s="569">
        <v>91000</v>
      </c>
      <c r="AB966" s="569"/>
      <c r="AC966" s="569"/>
      <c r="AD966" s="569"/>
      <c r="AE966" s="569">
        <v>91000</v>
      </c>
      <c r="AF966" s="569"/>
      <c r="AG966" s="569"/>
      <c r="AH966" s="569" t="s">
        <v>4448</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6995</v>
      </c>
      <c r="V967" s="557" t="s">
        <v>4377</v>
      </c>
      <c r="W967" s="558" t="s">
        <v>3611</v>
      </c>
      <c r="X967" s="558" t="s">
        <v>426</v>
      </c>
      <c r="Y967" s="673">
        <v>1050000</v>
      </c>
      <c r="Z967" s="569"/>
      <c r="AA967" s="569">
        <v>70000</v>
      </c>
      <c r="AB967" s="569"/>
      <c r="AC967" s="569"/>
      <c r="AD967" s="569"/>
      <c r="AE967" s="569">
        <v>70000</v>
      </c>
      <c r="AF967" s="569"/>
      <c r="AG967" s="569"/>
      <c r="AH967" s="569" t="s">
        <v>4435</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6547</v>
      </c>
      <c r="T968" s="671">
        <v>45553</v>
      </c>
      <c r="U968" s="557" t="s">
        <v>596</v>
      </c>
      <c r="V968" s="557" t="s">
        <v>4399</v>
      </c>
      <c r="W968" s="558" t="s">
        <v>561</v>
      </c>
      <c r="X968" s="558" t="s">
        <v>426</v>
      </c>
      <c r="Y968" s="673">
        <v>376000</v>
      </c>
      <c r="Z968" s="569"/>
      <c r="AA968" s="569">
        <v>64000</v>
      </c>
      <c r="AB968" s="569"/>
      <c r="AC968" s="569"/>
      <c r="AD968" s="569"/>
      <c r="AE968" s="569">
        <v>64000</v>
      </c>
      <c r="AF968" s="569"/>
      <c r="AG968" s="569"/>
      <c r="AH968" s="569" t="s">
        <v>4427</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4391</v>
      </c>
      <c r="V969" s="557" t="s">
        <v>4388</v>
      </c>
      <c r="W969" s="558" t="s">
        <v>1438</v>
      </c>
      <c r="X969" s="558" t="s">
        <v>426</v>
      </c>
      <c r="Y969" s="673">
        <v>268000</v>
      </c>
      <c r="Z969" s="569"/>
      <c r="AA969" s="569">
        <v>73000</v>
      </c>
      <c r="AB969" s="569"/>
      <c r="AC969" s="569"/>
      <c r="AD969" s="569"/>
      <c r="AE969" s="569">
        <v>73000</v>
      </c>
      <c r="AF969" s="569"/>
      <c r="AG969" s="569"/>
      <c r="AH969" s="569" t="s">
        <v>4429</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6542</v>
      </c>
      <c r="T970" s="671">
        <v>45551</v>
      </c>
      <c r="U970" s="557" t="s">
        <v>4391</v>
      </c>
      <c r="V970" s="557" t="s">
        <v>4392</v>
      </c>
      <c r="W970" s="558" t="s">
        <v>561</v>
      </c>
      <c r="X970" s="558" t="s">
        <v>214</v>
      </c>
      <c r="Y970" s="673">
        <v>312000</v>
      </c>
      <c r="Z970" s="569"/>
      <c r="AA970" s="569">
        <v>96000</v>
      </c>
      <c r="AB970" s="569"/>
      <c r="AC970" s="569"/>
      <c r="AD970" s="569"/>
      <c r="AE970" s="569">
        <v>96000</v>
      </c>
      <c r="AF970" s="569"/>
      <c r="AG970" s="569"/>
      <c r="AH970" s="569" t="s">
        <v>4428</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6535</v>
      </c>
      <c r="T971" s="671">
        <v>45550</v>
      </c>
      <c r="U971" s="557" t="s">
        <v>1641</v>
      </c>
      <c r="V971" s="557" t="s">
        <v>4400</v>
      </c>
      <c r="W971" s="558" t="s">
        <v>561</v>
      </c>
      <c r="X971" s="558" t="s">
        <v>214</v>
      </c>
      <c r="Y971" s="673">
        <v>343000</v>
      </c>
      <c r="Z971" s="569"/>
      <c r="AA971" s="569">
        <v>105000</v>
      </c>
      <c r="AB971" s="569"/>
      <c r="AC971" s="569"/>
      <c r="AD971" s="569"/>
      <c r="AE971" s="569">
        <v>105000</v>
      </c>
      <c r="AF971" s="569"/>
      <c r="AG971" s="569"/>
      <c r="AH971" s="569" t="s">
        <v>4426</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6539</v>
      </c>
      <c r="T972" s="671">
        <v>45549</v>
      </c>
      <c r="U972" s="557" t="s">
        <v>2369</v>
      </c>
      <c r="V972" s="557" t="s">
        <v>4401</v>
      </c>
      <c r="W972" s="558" t="s">
        <v>561</v>
      </c>
      <c r="X972" s="558" t="s">
        <v>214</v>
      </c>
      <c r="Y972" s="673">
        <v>402000</v>
      </c>
      <c r="Z972" s="569"/>
      <c r="AA972" s="569">
        <v>104000</v>
      </c>
      <c r="AB972" s="569"/>
      <c r="AC972" s="569"/>
      <c r="AD972" s="569"/>
      <c r="AE972" s="569">
        <v>104000</v>
      </c>
      <c r="AF972" s="569"/>
      <c r="AG972" s="569"/>
      <c r="AH972" s="569" t="s">
        <v>4430</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5673</v>
      </c>
      <c r="T973" s="671">
        <v>45548</v>
      </c>
      <c r="U973" s="557" t="s">
        <v>4324</v>
      </c>
      <c r="V973" s="557" t="s">
        <v>4325</v>
      </c>
      <c r="W973" s="558" t="s">
        <v>561</v>
      </c>
      <c r="X973" s="558" t="s">
        <v>426</v>
      </c>
      <c r="Y973" s="673" t="s">
        <v>4420</v>
      </c>
      <c r="Z973" s="569"/>
      <c r="AA973" s="569">
        <v>89000</v>
      </c>
      <c r="AB973" s="569"/>
      <c r="AC973" s="569"/>
      <c r="AD973" s="569"/>
      <c r="AE973" s="569">
        <v>89000</v>
      </c>
      <c r="AF973" s="569"/>
      <c r="AG973" s="569"/>
      <c r="AH973" s="569" t="s">
        <v>4323</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6540</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4393</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5439</v>
      </c>
      <c r="H975" s="908" t="s">
        <v>6536</v>
      </c>
      <c r="T975" s="671">
        <v>45546</v>
      </c>
      <c r="U975" s="557" t="s">
        <v>578</v>
      </c>
      <c r="V975" s="557" t="s">
        <v>4369</v>
      </c>
      <c r="W975" s="558" t="s">
        <v>561</v>
      </c>
      <c r="X975" s="558" t="s">
        <v>571</v>
      </c>
      <c r="Y975" s="673">
        <v>590000</v>
      </c>
      <c r="Z975" s="569"/>
      <c r="AA975" s="569">
        <v>90000</v>
      </c>
      <c r="AB975" s="569"/>
      <c r="AC975" s="569"/>
      <c r="AD975" s="569"/>
      <c r="AE975" s="569">
        <v>90000</v>
      </c>
      <c r="AF975" s="569"/>
      <c r="AG975" s="569"/>
      <c r="AH975" s="569" t="s">
        <v>4367</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4373</v>
      </c>
      <c r="W976" s="558" t="s">
        <v>561</v>
      </c>
      <c r="X976" s="558" t="s">
        <v>426</v>
      </c>
      <c r="Y976" s="673">
        <v>355000</v>
      </c>
      <c r="Z976" s="569"/>
      <c r="AA976" s="569">
        <v>52000</v>
      </c>
      <c r="AB976" s="569"/>
      <c r="AC976" s="569"/>
      <c r="AD976" s="569"/>
      <c r="AE976" s="569">
        <v>52000</v>
      </c>
      <c r="AF976" s="569"/>
      <c r="AG976" s="569"/>
      <c r="AH976" s="569" t="s">
        <v>4375</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4286</v>
      </c>
      <c r="W977" s="558" t="s">
        <v>4105</v>
      </c>
      <c r="X977" s="558" t="s">
        <v>426</v>
      </c>
      <c r="Y977" s="673"/>
      <c r="Z977" s="569"/>
      <c r="AA977" s="569">
        <v>0</v>
      </c>
      <c r="AB977" s="569"/>
      <c r="AC977" s="569"/>
      <c r="AD977" s="569"/>
      <c r="AE977" s="569">
        <v>0</v>
      </c>
      <c r="AF977" s="569"/>
      <c r="AG977" s="569"/>
      <c r="AH977" s="569" t="s">
        <v>4372</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6525</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5439</v>
      </c>
      <c r="H979" s="494" t="s">
        <v>3023</v>
      </c>
      <c r="T979" s="671">
        <v>45542</v>
      </c>
      <c r="U979" s="557" t="s">
        <v>4436</v>
      </c>
      <c r="V979" s="557">
        <v>98492032</v>
      </c>
      <c r="W979" s="558" t="s">
        <v>3213</v>
      </c>
      <c r="X979" s="558" t="s">
        <v>214</v>
      </c>
      <c r="Y979" s="673">
        <v>300000</v>
      </c>
      <c r="Z979" s="569"/>
      <c r="AA979" s="569">
        <v>25000</v>
      </c>
      <c r="AB979" s="569"/>
      <c r="AC979" s="569"/>
      <c r="AD979" s="569"/>
      <c r="AE979" s="569">
        <v>25000</v>
      </c>
      <c r="AF979" s="569"/>
      <c r="AG979" s="569"/>
      <c r="AH979" s="569" t="s">
        <v>4437</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5439</v>
      </c>
      <c r="H980" s="212" t="s">
        <v>3546</v>
      </c>
      <c r="T980" s="671">
        <v>45538</v>
      </c>
      <c r="U980" s="557" t="s">
        <v>556</v>
      </c>
      <c r="V980" s="557" t="s">
        <v>4354</v>
      </c>
      <c r="W980" s="558" t="s">
        <v>561</v>
      </c>
      <c r="X980" s="558" t="s">
        <v>513</v>
      </c>
      <c r="Y980" s="673">
        <v>760000</v>
      </c>
      <c r="Z980" s="569"/>
      <c r="AA980" s="569">
        <v>116500</v>
      </c>
      <c r="AB980" s="569"/>
      <c r="AC980" s="569"/>
      <c r="AD980" s="569"/>
      <c r="AE980" s="569">
        <v>116500</v>
      </c>
      <c r="AF980" s="569"/>
      <c r="AG980" s="569"/>
      <c r="AH980" s="569" t="s">
        <v>4402</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4374</v>
      </c>
      <c r="W981" s="558" t="s">
        <v>3611</v>
      </c>
      <c r="X981" s="558" t="s">
        <v>426</v>
      </c>
      <c r="Y981" s="673">
        <v>1240000</v>
      </c>
      <c r="Z981" s="569"/>
      <c r="AA981" s="569">
        <v>100500</v>
      </c>
      <c r="AB981" s="569"/>
      <c r="AC981" s="569"/>
      <c r="AD981" s="569"/>
      <c r="AE981" s="569">
        <v>100500</v>
      </c>
      <c r="AF981" s="569"/>
      <c r="AG981" s="569"/>
      <c r="AH981" s="569" t="s">
        <v>4376</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4394</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6455</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4366</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4361</v>
      </c>
      <c r="V984" s="557" t="s">
        <v>4362</v>
      </c>
      <c r="W984" s="558" t="s">
        <v>580</v>
      </c>
      <c r="X984" s="558" t="s">
        <v>427</v>
      </c>
      <c r="Y984" s="673">
        <v>427000</v>
      </c>
      <c r="Z984" s="569"/>
      <c r="AA984" s="569">
        <v>75000</v>
      </c>
      <c r="AB984" s="569"/>
      <c r="AC984" s="569"/>
      <c r="AD984" s="569"/>
      <c r="AE984" s="569">
        <v>75000</v>
      </c>
      <c r="AF984" s="569"/>
      <c r="AG984" s="569"/>
      <c r="AH984" s="569" t="s">
        <v>4365</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4344</v>
      </c>
      <c r="V985" s="557"/>
      <c r="W985" s="558"/>
      <c r="X985" s="558"/>
      <c r="Y985" s="673"/>
      <c r="Z985" s="569"/>
      <c r="AA985" s="569">
        <v>27000</v>
      </c>
      <c r="AB985" s="569"/>
      <c r="AC985" s="569"/>
      <c r="AD985" s="569"/>
      <c r="AE985" s="569">
        <v>27000</v>
      </c>
      <c r="AF985" s="569"/>
      <c r="AG985" s="569"/>
      <c r="AH985" s="569" t="s">
        <v>4345</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6463</v>
      </c>
      <c r="T986" s="671">
        <v>45530</v>
      </c>
      <c r="U986" s="557" t="s">
        <v>578</v>
      </c>
      <c r="V986" s="557" t="s">
        <v>4304</v>
      </c>
      <c r="W986" s="558" t="s">
        <v>561</v>
      </c>
      <c r="X986" s="558" t="s">
        <v>214</v>
      </c>
      <c r="Y986" s="673">
        <v>408000</v>
      </c>
      <c r="Z986" s="569"/>
      <c r="AA986" s="569">
        <v>105000</v>
      </c>
      <c r="AB986" s="569"/>
      <c r="AC986" s="569"/>
      <c r="AD986" s="569"/>
      <c r="AE986" s="569">
        <v>105000</v>
      </c>
      <c r="AF986" s="569"/>
      <c r="AG986" s="569"/>
      <c r="AH986" s="569" t="s">
        <v>4326</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4340</v>
      </c>
      <c r="W987" s="558" t="s">
        <v>561</v>
      </c>
      <c r="X987" s="558" t="s">
        <v>427</v>
      </c>
      <c r="Y987" s="673">
        <v>70000</v>
      </c>
      <c r="Z987" s="569"/>
      <c r="AA987" s="569">
        <v>72000</v>
      </c>
      <c r="AB987" s="569"/>
      <c r="AC987" s="569"/>
      <c r="AD987" s="569"/>
      <c r="AE987" s="569">
        <v>72000</v>
      </c>
      <c r="AF987" s="569"/>
      <c r="AG987" s="569"/>
      <c r="AH987" s="569" t="s">
        <v>4343</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4286</v>
      </c>
      <c r="W988" s="558" t="s">
        <v>4105</v>
      </c>
      <c r="X988" s="558" t="s">
        <v>426</v>
      </c>
      <c r="Y988" s="673">
        <v>982000</v>
      </c>
      <c r="Z988" s="569"/>
      <c r="AA988" s="569">
        <v>70000</v>
      </c>
      <c r="AB988" s="569"/>
      <c r="AC988" s="569"/>
      <c r="AD988" s="569"/>
      <c r="AE988" s="569">
        <v>70000</v>
      </c>
      <c r="AF988" s="569"/>
      <c r="AG988" s="569"/>
      <c r="AH988" s="569" t="s">
        <v>4336</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4296</v>
      </c>
      <c r="V989" s="557" t="s">
        <v>4319</v>
      </c>
      <c r="W989" s="558" t="s">
        <v>561</v>
      </c>
      <c r="X989" s="558" t="s">
        <v>1664</v>
      </c>
      <c r="Y989" s="673">
        <v>492000</v>
      </c>
      <c r="Z989" s="569"/>
      <c r="AA989" s="569">
        <v>99000</v>
      </c>
      <c r="AB989" s="569"/>
      <c r="AC989" s="569"/>
      <c r="AD989" s="569"/>
      <c r="AE989" s="569">
        <v>99000</v>
      </c>
      <c r="AF989" s="569"/>
      <c r="AG989" s="569"/>
      <c r="AH989" s="569" t="s">
        <v>4337</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4339</v>
      </c>
      <c r="V990" s="557" t="s">
        <v>4320</v>
      </c>
      <c r="W990" s="558" t="s">
        <v>4333</v>
      </c>
      <c r="X990" s="558" t="s">
        <v>571</v>
      </c>
      <c r="Y990" s="673">
        <v>1336000</v>
      </c>
      <c r="Z990" s="569"/>
      <c r="AA990" s="569">
        <v>93000</v>
      </c>
      <c r="AB990" s="569"/>
      <c r="AC990" s="569"/>
      <c r="AD990" s="569"/>
      <c r="AE990" s="569">
        <v>93000</v>
      </c>
      <c r="AF990" s="569"/>
      <c r="AG990" s="569"/>
      <c r="AH990" s="569" t="s">
        <v>4338</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4322</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7642</v>
      </c>
      <c r="T992" s="671">
        <v>45524</v>
      </c>
      <c r="U992" s="557" t="s">
        <v>578</v>
      </c>
      <c r="V992" s="557" t="s">
        <v>4301</v>
      </c>
      <c r="W992" s="558" t="s">
        <v>561</v>
      </c>
      <c r="X992" s="558" t="s">
        <v>426</v>
      </c>
      <c r="Y992" s="673">
        <v>308000</v>
      </c>
      <c r="Z992" s="569"/>
      <c r="AA992" s="569">
        <v>75000</v>
      </c>
      <c r="AB992" s="569"/>
      <c r="AC992" s="569"/>
      <c r="AD992" s="569"/>
      <c r="AE992" s="569">
        <v>75000</v>
      </c>
      <c r="AF992" s="569"/>
      <c r="AG992" s="569"/>
      <c r="AH992" s="569" t="s">
        <v>4316</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6398</v>
      </c>
      <c r="T993" s="671">
        <v>45523</v>
      </c>
      <c r="U993" s="557" t="s">
        <v>578</v>
      </c>
      <c r="V993" s="557" t="s">
        <v>4238</v>
      </c>
      <c r="W993" s="558" t="s">
        <v>561</v>
      </c>
      <c r="X993" s="558" t="s">
        <v>427</v>
      </c>
      <c r="Y993" s="673">
        <v>284000</v>
      </c>
      <c r="Z993" s="569"/>
      <c r="AA993" s="569">
        <v>72000</v>
      </c>
      <c r="AB993" s="569"/>
      <c r="AC993" s="569"/>
      <c r="AD993" s="569"/>
      <c r="AE993" s="569">
        <v>72000</v>
      </c>
      <c r="AF993" s="569"/>
      <c r="AG993" s="569"/>
      <c r="AH993" s="569" t="s">
        <v>4239</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6454</v>
      </c>
      <c r="T994" s="671">
        <v>45522</v>
      </c>
      <c r="U994" s="557" t="s">
        <v>1469</v>
      </c>
      <c r="V994" s="557">
        <v>1152195495</v>
      </c>
      <c r="W994" s="558" t="s">
        <v>4285</v>
      </c>
      <c r="X994" s="558"/>
      <c r="Y994" s="673" t="s">
        <v>4295</v>
      </c>
      <c r="Z994" s="569"/>
      <c r="AA994" s="569">
        <v>30000</v>
      </c>
      <c r="AB994" s="569"/>
      <c r="AC994" s="569"/>
      <c r="AD994" s="569"/>
      <c r="AE994" s="569">
        <v>30000</v>
      </c>
      <c r="AF994" s="569"/>
      <c r="AG994" s="569"/>
      <c r="AH994" s="569" t="s">
        <v>4300</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6390</v>
      </c>
      <c r="T995" s="671">
        <v>45521</v>
      </c>
      <c r="U995" s="557" t="s">
        <v>3858</v>
      </c>
      <c r="V995" s="557" t="s">
        <v>4288</v>
      </c>
      <c r="W995" s="558" t="s">
        <v>561</v>
      </c>
      <c r="X995" s="558" t="s">
        <v>238</v>
      </c>
      <c r="Y995" s="673">
        <v>510000</v>
      </c>
      <c r="Z995" s="569"/>
      <c r="AA995" s="569">
        <v>70000</v>
      </c>
      <c r="AB995" s="569"/>
      <c r="AC995" s="569"/>
      <c r="AD995" s="569"/>
      <c r="AE995" s="569">
        <v>70000</v>
      </c>
      <c r="AF995" s="569"/>
      <c r="AG995" s="569"/>
      <c r="AH995" s="569" t="s">
        <v>4289</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6457</v>
      </c>
      <c r="T996" s="671">
        <v>45520</v>
      </c>
      <c r="U996" s="557" t="s">
        <v>4361</v>
      </c>
      <c r="V996" s="557" t="s">
        <v>4280</v>
      </c>
      <c r="W996" s="558" t="s">
        <v>561</v>
      </c>
      <c r="X996" s="558" t="s">
        <v>214</v>
      </c>
      <c r="Y996" s="673">
        <v>264000</v>
      </c>
      <c r="Z996" s="569"/>
      <c r="AA996" s="569">
        <v>83000</v>
      </c>
      <c r="AB996" s="569"/>
      <c r="AC996" s="569"/>
      <c r="AD996" s="569"/>
      <c r="AE996" s="569">
        <v>83000</v>
      </c>
      <c r="AF996" s="569"/>
      <c r="AG996" s="569"/>
      <c r="AH996" s="569" t="s">
        <v>4290</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4276</v>
      </c>
      <c r="X997" s="558" t="s">
        <v>426</v>
      </c>
      <c r="Y997" s="673">
        <v>100000</v>
      </c>
      <c r="Z997" s="569"/>
      <c r="AA997" s="569">
        <v>31000</v>
      </c>
      <c r="AB997" s="569"/>
      <c r="AC997" s="569"/>
      <c r="AD997" s="569"/>
      <c r="AE997" s="569">
        <v>31000</v>
      </c>
      <c r="AF997" s="569"/>
      <c r="AG997" s="569"/>
      <c r="AH997" s="569" t="s">
        <v>4277</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6459</v>
      </c>
      <c r="T998" s="671">
        <v>45518</v>
      </c>
      <c r="U998" s="557" t="s">
        <v>4227</v>
      </c>
      <c r="V998" s="557" t="s">
        <v>4228</v>
      </c>
      <c r="W998" s="558" t="s">
        <v>4229</v>
      </c>
      <c r="X998" s="558" t="s">
        <v>426</v>
      </c>
      <c r="Y998" s="673">
        <v>350000</v>
      </c>
      <c r="Z998" s="569"/>
      <c r="AA998" s="569">
        <v>85000</v>
      </c>
      <c r="AB998" s="569"/>
      <c r="AC998" s="569"/>
      <c r="AD998" s="569"/>
      <c r="AE998" s="569">
        <v>85000</v>
      </c>
      <c r="AF998" s="569"/>
      <c r="AG998" s="569"/>
      <c r="AH998" s="569" t="s">
        <v>4240</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4268</v>
      </c>
      <c r="V999" s="557">
        <v>1001456957</v>
      </c>
      <c r="W999" s="558" t="s">
        <v>3135</v>
      </c>
      <c r="X999" s="558" t="s">
        <v>4269</v>
      </c>
      <c r="Y999" s="673">
        <v>315000</v>
      </c>
      <c r="Z999" s="569"/>
      <c r="AA999" s="569">
        <v>38000</v>
      </c>
      <c r="AB999" s="569"/>
      <c r="AC999" s="569"/>
      <c r="AD999" s="569"/>
      <c r="AE999" s="569">
        <v>38000</v>
      </c>
      <c r="AF999" s="569"/>
      <c r="AG999" s="569"/>
      <c r="AH999" s="569" t="s">
        <v>4270</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6464</v>
      </c>
      <c r="T1000" s="671">
        <v>45516</v>
      </c>
      <c r="U1000" s="557" t="s">
        <v>4282</v>
      </c>
      <c r="V1000" s="557" t="s">
        <v>4255</v>
      </c>
      <c r="W1000" s="558" t="s">
        <v>561</v>
      </c>
      <c r="X1000" s="558" t="s">
        <v>426</v>
      </c>
      <c r="Y1000" s="673" t="s">
        <v>4284</v>
      </c>
      <c r="Z1000" s="569"/>
      <c r="AA1000" s="719">
        <v>87000</v>
      </c>
      <c r="AB1000" s="569"/>
      <c r="AC1000" s="569"/>
      <c r="AD1000" s="569"/>
      <c r="AE1000" s="719">
        <v>87000</v>
      </c>
      <c r="AF1000" s="569"/>
      <c r="AG1000" s="569"/>
      <c r="AH1000" s="569" t="s">
        <v>4287</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4278</v>
      </c>
      <c r="W1001" s="558" t="s">
        <v>4070</v>
      </c>
      <c r="X1001" s="558" t="s">
        <v>4057</v>
      </c>
      <c r="Y1001" s="673">
        <v>50000</v>
      </c>
      <c r="Z1001" s="569"/>
      <c r="AA1001" s="569">
        <v>50000</v>
      </c>
      <c r="AB1001" s="569"/>
      <c r="AC1001" s="569"/>
      <c r="AD1001" s="569"/>
      <c r="AE1001" s="569">
        <v>50000</v>
      </c>
      <c r="AF1001" s="569"/>
      <c r="AG1001" s="569"/>
      <c r="AH1001" s="569" t="s">
        <v>4281</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6388</v>
      </c>
      <c r="T1002" s="671">
        <v>45514</v>
      </c>
      <c r="U1002" s="557" t="s">
        <v>3961</v>
      </c>
      <c r="V1002" s="557" t="s">
        <v>4231</v>
      </c>
      <c r="W1002" s="558" t="s">
        <v>4232</v>
      </c>
      <c r="X1002" s="558" t="s">
        <v>214</v>
      </c>
      <c r="Y1002" s="673" t="s">
        <v>4230</v>
      </c>
      <c r="Z1002" s="569"/>
      <c r="AA1002" s="569">
        <v>76000</v>
      </c>
      <c r="AB1002" s="569"/>
      <c r="AC1002" s="569"/>
      <c r="AD1002" s="569"/>
      <c r="AE1002" s="569">
        <v>76000</v>
      </c>
      <c r="AF1002" s="569"/>
      <c r="AG1002" s="569"/>
      <c r="AH1002" s="569" t="s">
        <v>4266</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4247</v>
      </c>
      <c r="W1003" s="558" t="s">
        <v>2409</v>
      </c>
      <c r="X1003" s="558" t="s">
        <v>427</v>
      </c>
      <c r="Y1003" s="673" t="s">
        <v>4249</v>
      </c>
      <c r="Z1003" s="569"/>
      <c r="AA1003" s="569">
        <v>79000</v>
      </c>
      <c r="AB1003" s="569"/>
      <c r="AC1003" s="569"/>
      <c r="AD1003" s="569"/>
      <c r="AE1003" s="569">
        <v>79000</v>
      </c>
      <c r="AF1003" s="569"/>
      <c r="AG1003" s="569"/>
      <c r="AH1003" s="569" t="s">
        <v>4251</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4252</v>
      </c>
      <c r="W1004" s="558" t="s">
        <v>561</v>
      </c>
      <c r="X1004" s="558" t="s">
        <v>577</v>
      </c>
      <c r="Y1004" s="673">
        <v>863000</v>
      </c>
      <c r="Z1004" s="569"/>
      <c r="AA1004" s="569">
        <v>70000</v>
      </c>
      <c r="AB1004" s="569"/>
      <c r="AC1004" s="569"/>
      <c r="AD1004" s="569"/>
      <c r="AE1004" s="569">
        <v>70000</v>
      </c>
      <c r="AF1004" s="569"/>
      <c r="AG1004" s="569"/>
      <c r="AH1004" s="569" t="s">
        <v>4250</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5439</v>
      </c>
      <c r="H1005" s="212" t="s">
        <v>6462</v>
      </c>
      <c r="T1005" s="671">
        <v>45507</v>
      </c>
      <c r="U1005" s="557" t="s">
        <v>556</v>
      </c>
      <c r="V1005" s="557" t="s">
        <v>4271</v>
      </c>
      <c r="W1005" s="558" t="s">
        <v>561</v>
      </c>
      <c r="X1005" s="558" t="s">
        <v>424</v>
      </c>
      <c r="Y1005" s="673">
        <v>500000</v>
      </c>
      <c r="Z1005" s="569"/>
      <c r="AA1005" s="569">
        <v>40000</v>
      </c>
      <c r="AB1005" s="569"/>
      <c r="AC1005" s="569"/>
      <c r="AD1005" s="569"/>
      <c r="AE1005" s="569">
        <v>40000</v>
      </c>
      <c r="AF1005" s="569"/>
      <c r="AG1005" s="569"/>
      <c r="AH1005" s="569" t="s">
        <v>4386</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6456</v>
      </c>
      <c r="T1006" s="671">
        <v>45506</v>
      </c>
      <c r="U1006" s="557" t="s">
        <v>556</v>
      </c>
      <c r="V1006" s="557" t="s">
        <v>4293</v>
      </c>
      <c r="W1006" s="558" t="s">
        <v>561</v>
      </c>
      <c r="X1006" s="558" t="s">
        <v>426</v>
      </c>
      <c r="Y1006" s="673">
        <v>728000</v>
      </c>
      <c r="Z1006" s="569"/>
      <c r="AA1006" s="569">
        <v>40000</v>
      </c>
      <c r="AB1006" s="569"/>
      <c r="AC1006" s="569"/>
      <c r="AD1006" s="569"/>
      <c r="AE1006" s="569">
        <v>40000</v>
      </c>
      <c r="AF1006" s="569"/>
      <c r="AG1006" s="569"/>
      <c r="AH1006" s="569" t="s">
        <v>4385</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6386</v>
      </c>
      <c r="T1007" s="671">
        <v>45505</v>
      </c>
      <c r="U1007" s="557" t="s">
        <v>556</v>
      </c>
      <c r="V1007" s="557" t="s">
        <v>2638</v>
      </c>
      <c r="W1007" s="558" t="s">
        <v>4292</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6465</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4139</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5439</v>
      </c>
      <c r="H1009" s="212" t="s">
        <v>6461</v>
      </c>
      <c r="T1009" s="671">
        <v>45503</v>
      </c>
      <c r="U1009" s="557" t="s">
        <v>6512</v>
      </c>
      <c r="V1009" s="557" t="s">
        <v>4160</v>
      </c>
      <c r="W1009" s="558" t="s">
        <v>4161</v>
      </c>
      <c r="X1009" s="558" t="s">
        <v>559</v>
      </c>
      <c r="Y1009" s="673">
        <v>1547000</v>
      </c>
      <c r="Z1009" s="569"/>
      <c r="AA1009" s="569">
        <v>0</v>
      </c>
      <c r="AB1009" s="569"/>
      <c r="AC1009" s="569"/>
      <c r="AD1009" s="569"/>
      <c r="AE1009" s="569">
        <v>0</v>
      </c>
      <c r="AF1009" s="569"/>
      <c r="AG1009" s="569"/>
      <c r="AH1009" s="569" t="s">
        <v>4162</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6387</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4224</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4179</v>
      </c>
      <c r="W1011" s="558" t="s">
        <v>562</v>
      </c>
      <c r="X1011" s="558" t="s">
        <v>426</v>
      </c>
      <c r="Y1011" s="673">
        <v>0</v>
      </c>
      <c r="Z1011" s="569"/>
      <c r="AA1011" s="569">
        <v>0</v>
      </c>
      <c r="AB1011" s="569"/>
      <c r="AC1011" s="569"/>
      <c r="AD1011" s="569"/>
      <c r="AE1011" s="569">
        <v>0</v>
      </c>
      <c r="AF1011" s="569"/>
      <c r="AG1011" s="569"/>
      <c r="AH1011" s="569" t="s">
        <v>4226</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4180</v>
      </c>
      <c r="W1012" s="558" t="s">
        <v>562</v>
      </c>
      <c r="X1012" s="558" t="s">
        <v>426</v>
      </c>
      <c r="Y1012" s="673">
        <v>1006000</v>
      </c>
      <c r="Z1012" s="569"/>
      <c r="AA1012" s="569">
        <v>0</v>
      </c>
      <c r="AB1012" s="569"/>
      <c r="AC1012" s="569"/>
      <c r="AD1012" s="569"/>
      <c r="AE1012" s="569">
        <v>0</v>
      </c>
      <c r="AF1012" s="569"/>
      <c r="AG1012" s="569"/>
      <c r="AH1012" s="569" t="s">
        <v>4225</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6460</v>
      </c>
      <c r="T1013" s="671">
        <v>45499</v>
      </c>
      <c r="U1013" s="557" t="s">
        <v>1697</v>
      </c>
      <c r="V1013" s="557" t="s">
        <v>4245</v>
      </c>
      <c r="W1013" s="558" t="s">
        <v>561</v>
      </c>
      <c r="X1013" s="558" t="s">
        <v>238</v>
      </c>
      <c r="Y1013" s="673">
        <v>640000</v>
      </c>
      <c r="Z1013" s="569"/>
      <c r="AA1013" s="569">
        <v>70000</v>
      </c>
      <c r="AB1013" s="569"/>
      <c r="AC1013" s="569"/>
      <c r="AD1013" s="569"/>
      <c r="AE1013" s="569">
        <v>70000</v>
      </c>
      <c r="AF1013" s="569"/>
      <c r="AG1013" s="569"/>
      <c r="AH1013" s="569" t="s">
        <v>4248</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6364</v>
      </c>
      <c r="T1014" s="671">
        <v>45498</v>
      </c>
      <c r="U1014" s="557" t="s">
        <v>6512</v>
      </c>
      <c r="V1014" s="557" t="s">
        <v>4236</v>
      </c>
      <c r="W1014" s="558" t="s">
        <v>561</v>
      </c>
      <c r="X1014" s="558" t="s">
        <v>214</v>
      </c>
      <c r="Y1014" s="673">
        <v>295000</v>
      </c>
      <c r="Z1014" s="569"/>
      <c r="AA1014" s="569">
        <v>92000</v>
      </c>
      <c r="AB1014" s="569"/>
      <c r="AC1014" s="569"/>
      <c r="AD1014" s="569"/>
      <c r="AE1014" s="569">
        <v>92000</v>
      </c>
      <c r="AF1014" s="569"/>
      <c r="AG1014" s="569"/>
      <c r="AH1014" s="569" t="s">
        <v>4237</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4233</v>
      </c>
      <c r="W1015" s="558" t="s">
        <v>561</v>
      </c>
      <c r="X1015" s="558" t="s">
        <v>427</v>
      </c>
      <c r="Y1015" s="673">
        <v>424000</v>
      </c>
      <c r="Z1015" s="569"/>
      <c r="AA1015" s="569">
        <v>70000</v>
      </c>
      <c r="AB1015" s="569"/>
      <c r="AC1015" s="569"/>
      <c r="AD1015" s="569"/>
      <c r="AE1015" s="569">
        <v>70000</v>
      </c>
      <c r="AF1015" s="569"/>
      <c r="AG1015" s="569"/>
      <c r="AH1015" s="569" t="s">
        <v>4234</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4182</v>
      </c>
      <c r="W1016" s="558" t="s">
        <v>562</v>
      </c>
      <c r="X1016" s="558" t="s">
        <v>426</v>
      </c>
      <c r="Y1016" s="673"/>
      <c r="Z1016" s="569"/>
      <c r="AA1016" s="569">
        <v>71000</v>
      </c>
      <c r="AB1016" s="569"/>
      <c r="AC1016" s="569"/>
      <c r="AD1016" s="569"/>
      <c r="AE1016" s="569">
        <v>71000</v>
      </c>
      <c r="AF1016" s="569"/>
      <c r="AG1016" s="569"/>
      <c r="AH1016" s="569" t="s">
        <v>4222</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6458</v>
      </c>
      <c r="T1017" s="671">
        <v>45495</v>
      </c>
      <c r="U1017" s="557" t="s">
        <v>3961</v>
      </c>
      <c r="V1017" s="557" t="s">
        <v>4181</v>
      </c>
      <c r="W1017" s="558" t="s">
        <v>562</v>
      </c>
      <c r="X1017" s="558" t="s">
        <v>426</v>
      </c>
      <c r="Y1017" s="673">
        <v>531000</v>
      </c>
      <c r="Z1017" s="569"/>
      <c r="AA1017" s="569">
        <v>52000</v>
      </c>
      <c r="AB1017" s="569"/>
      <c r="AC1017" s="569"/>
      <c r="AD1017" s="569"/>
      <c r="AE1017" s="569">
        <v>52000</v>
      </c>
      <c r="AF1017" s="569"/>
      <c r="AG1017" s="569"/>
      <c r="AH1017" s="569" t="s">
        <v>4223</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4151</v>
      </c>
      <c r="V1018" s="557" t="s">
        <v>4152</v>
      </c>
      <c r="W1018" s="558" t="s">
        <v>4153</v>
      </c>
      <c r="X1018" s="558" t="s">
        <v>571</v>
      </c>
      <c r="Y1018" s="673">
        <v>677000</v>
      </c>
      <c r="Z1018" s="569"/>
      <c r="AA1018" s="569">
        <v>93000</v>
      </c>
      <c r="AB1018" s="569"/>
      <c r="AC1018" s="569"/>
      <c r="AD1018" s="569"/>
      <c r="AE1018" s="569">
        <v>93000</v>
      </c>
      <c r="AF1018" s="569"/>
      <c r="AG1018" s="569"/>
      <c r="AH1018" s="569" t="s">
        <v>4154</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6337</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4155</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4156</v>
      </c>
      <c r="V1020" s="557" t="s">
        <v>4084</v>
      </c>
      <c r="W1020" s="558" t="s">
        <v>2869</v>
      </c>
      <c r="X1020" s="558" t="s">
        <v>214</v>
      </c>
      <c r="Y1020" s="673">
        <v>350000</v>
      </c>
      <c r="Z1020" s="569"/>
      <c r="AA1020" s="569">
        <v>129000</v>
      </c>
      <c r="AB1020" s="569"/>
      <c r="AC1020" s="569"/>
      <c r="AD1020" s="569"/>
      <c r="AE1020" s="569">
        <v>129000</v>
      </c>
      <c r="AF1020" s="569"/>
      <c r="AG1020" s="569"/>
      <c r="AH1020" s="569" t="s">
        <v>4157</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6333</v>
      </c>
      <c r="T1021" s="671">
        <v>45491</v>
      </c>
      <c r="U1021" s="557" t="s">
        <v>4158</v>
      </c>
      <c r="V1021" s="557" t="s">
        <v>4159</v>
      </c>
      <c r="W1021" s="558" t="s">
        <v>3490</v>
      </c>
      <c r="X1021" s="558" t="s">
        <v>426</v>
      </c>
      <c r="Y1021" s="673">
        <v>100000</v>
      </c>
      <c r="Z1021" s="569"/>
      <c r="AA1021" s="569">
        <v>28000</v>
      </c>
      <c r="AB1021" s="569"/>
      <c r="AC1021" s="569"/>
      <c r="AD1021" s="569"/>
      <c r="AE1021" s="569">
        <v>28000</v>
      </c>
      <c r="AF1021" s="569"/>
      <c r="AG1021" s="569"/>
      <c r="AH1021" s="569" t="s">
        <v>4172</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6334</v>
      </c>
      <c r="T1022" s="671">
        <v>45490</v>
      </c>
      <c r="U1022" s="557" t="s">
        <v>3858</v>
      </c>
      <c r="V1022" s="557" t="s">
        <v>4144</v>
      </c>
      <c r="W1022" s="558" t="s">
        <v>562</v>
      </c>
      <c r="X1022" s="558" t="s">
        <v>214</v>
      </c>
      <c r="Y1022" s="673">
        <v>565000</v>
      </c>
      <c r="Z1022" s="569"/>
      <c r="AA1022" s="569">
        <v>157000</v>
      </c>
      <c r="AB1022" s="569"/>
      <c r="AC1022" s="569"/>
      <c r="AD1022" s="569"/>
      <c r="AE1022" s="569">
        <v>157000</v>
      </c>
      <c r="AF1022" s="569"/>
      <c r="AG1022" s="569"/>
      <c r="AH1022" s="569" t="s">
        <v>4150</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4142</v>
      </c>
      <c r="V1023" s="557" t="s">
        <v>4143</v>
      </c>
      <c r="W1023" s="558" t="s">
        <v>562</v>
      </c>
      <c r="X1023" s="558" t="s">
        <v>214</v>
      </c>
      <c r="Y1023" s="673">
        <v>957000</v>
      </c>
      <c r="Z1023" s="569"/>
      <c r="AA1023" s="569">
        <v>52000</v>
      </c>
      <c r="AB1023" s="569"/>
      <c r="AC1023" s="569"/>
      <c r="AD1023" s="569"/>
      <c r="AE1023" s="569">
        <v>52000</v>
      </c>
      <c r="AF1023" s="569"/>
      <c r="AG1023" s="569"/>
      <c r="AH1023" s="569" t="s">
        <v>4175</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5439</v>
      </c>
      <c r="H1024" s="212" t="s">
        <v>5593</v>
      </c>
      <c r="T1024" s="671">
        <v>45488</v>
      </c>
      <c r="U1024" s="557" t="s">
        <v>6505</v>
      </c>
      <c r="V1024" s="557" t="s">
        <v>4114</v>
      </c>
      <c r="W1024" s="558" t="s">
        <v>561</v>
      </c>
      <c r="X1024" s="558" t="s">
        <v>4135</v>
      </c>
      <c r="Y1024" s="673">
        <v>377000</v>
      </c>
      <c r="Z1024" s="569"/>
      <c r="AA1024" s="569">
        <v>68000</v>
      </c>
      <c r="AB1024" s="569"/>
      <c r="AC1024" s="569"/>
      <c r="AD1024" s="569"/>
      <c r="AE1024" s="569">
        <v>68000</v>
      </c>
      <c r="AF1024" s="569"/>
      <c r="AG1024" s="569"/>
      <c r="AH1024" s="569" t="s">
        <v>4141</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6332</v>
      </c>
      <c r="T1025" s="671">
        <v>45487</v>
      </c>
      <c r="U1025" s="557" t="s">
        <v>3130</v>
      </c>
      <c r="V1025" s="557" t="s">
        <v>3534</v>
      </c>
      <c r="W1025" s="558" t="s">
        <v>4042</v>
      </c>
      <c r="X1025" s="558" t="s">
        <v>214</v>
      </c>
      <c r="Y1025" s="673" t="s">
        <v>4134</v>
      </c>
      <c r="Z1025" s="569"/>
      <c r="AA1025" s="569">
        <v>249000</v>
      </c>
      <c r="AB1025" s="569"/>
      <c r="AC1025" s="569"/>
      <c r="AD1025" s="569"/>
      <c r="AE1025" s="569">
        <v>249000</v>
      </c>
      <c r="AF1025" s="569"/>
      <c r="AG1025" s="569"/>
      <c r="AH1025" s="569" t="s">
        <v>4137</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5439</v>
      </c>
      <c r="H1026" s="212" t="s">
        <v>5593</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4140</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6512</v>
      </c>
      <c r="V1028" s="557"/>
      <c r="W1028" s="558" t="s">
        <v>4105</v>
      </c>
      <c r="X1028" s="558" t="s">
        <v>426</v>
      </c>
      <c r="Y1028" s="673">
        <v>502000</v>
      </c>
      <c r="Z1028" s="569"/>
      <c r="AA1028" s="569">
        <v>72000</v>
      </c>
      <c r="AB1028" s="569"/>
      <c r="AC1028" s="569"/>
      <c r="AD1028" s="569"/>
      <c r="AE1028" s="569">
        <v>72000</v>
      </c>
      <c r="AF1028" s="569"/>
      <c r="AG1028" s="569"/>
      <c r="AH1028" s="569" t="s">
        <v>4117</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6512</v>
      </c>
      <c r="V1029" s="557" t="s">
        <v>4116</v>
      </c>
      <c r="W1029" s="558" t="s">
        <v>561</v>
      </c>
      <c r="X1029" s="558" t="s">
        <v>426</v>
      </c>
      <c r="Y1029" s="673">
        <v>393000</v>
      </c>
      <c r="Z1029" s="569"/>
      <c r="AA1029" s="569">
        <v>75000</v>
      </c>
      <c r="AB1029" s="569"/>
      <c r="AC1029" s="569"/>
      <c r="AD1029" s="569"/>
      <c r="AE1029" s="569">
        <v>75000</v>
      </c>
      <c r="AF1029" s="569"/>
      <c r="AG1029" s="569"/>
      <c r="AH1029" s="569" t="s">
        <v>4115</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5439</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6318</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6330</v>
      </c>
      <c r="T1033" s="671">
        <v>45476</v>
      </c>
      <c r="U1033" s="557" t="s">
        <v>556</v>
      </c>
      <c r="V1033" s="557" t="s">
        <v>4215</v>
      </c>
      <c r="W1033" s="558" t="s">
        <v>562</v>
      </c>
      <c r="X1033" s="558" t="s">
        <v>238</v>
      </c>
      <c r="Y1033" s="673">
        <v>587000</v>
      </c>
      <c r="Z1033" s="569"/>
      <c r="AA1033" s="569">
        <v>54500</v>
      </c>
      <c r="AB1033" s="569"/>
      <c r="AC1033" s="569"/>
      <c r="AD1033" s="569"/>
      <c r="AE1033" s="569">
        <v>54500</v>
      </c>
      <c r="AF1033" s="569"/>
      <c r="AG1033" s="569"/>
      <c r="AH1033" s="569" t="s">
        <v>4216</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6391</v>
      </c>
      <c r="T1034" s="671">
        <v>45475</v>
      </c>
      <c r="U1034" s="557" t="s">
        <v>556</v>
      </c>
      <c r="V1034" s="557" t="s">
        <v>3042</v>
      </c>
      <c r="W1034" s="558" t="s">
        <v>561</v>
      </c>
      <c r="X1034" s="558" t="s">
        <v>4177</v>
      </c>
      <c r="Y1034" s="673">
        <v>387000</v>
      </c>
      <c r="Z1034" s="569"/>
      <c r="AA1034" s="569">
        <v>57500</v>
      </c>
      <c r="AB1034" s="569"/>
      <c r="AC1034" s="569"/>
      <c r="AD1034" s="569"/>
      <c r="AE1034" s="569">
        <v>57500</v>
      </c>
      <c r="AF1034" s="569"/>
      <c r="AG1034" s="569"/>
      <c r="AH1034" s="569" t="s">
        <v>4178</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6317</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4138</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6294</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4485</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5439</v>
      </c>
      <c r="H1038" s="212" t="s">
        <v>5593</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6293</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6291</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5439</v>
      </c>
      <c r="H1042" s="212" t="s">
        <v>5593</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6214</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6202</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6292</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5439</v>
      </c>
      <c r="H1047" s="212" t="s">
        <v>5593</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6995</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6260</v>
      </c>
      <c r="T1052" s="671">
        <v>45451</v>
      </c>
      <c r="U1052" s="558" t="s">
        <v>6995</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6263</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6256</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6255</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4489</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6227</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6254</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6251</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6252</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6253</v>
      </c>
      <c r="T1068" s="671">
        <v>45431</v>
      </c>
      <c r="U1068" s="557" t="s">
        <v>6512</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6250</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6239</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6215</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6216</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6278</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6214</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6279</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5541</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6195</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6196</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6192</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5580</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6172</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6155</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6201</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6202</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6151</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6045</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6134</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6086</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6081</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4485</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6045</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6043</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6032</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6033</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6019</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6034</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6031</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6512</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6013</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6037</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6038</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6039</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6512</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6042</v>
      </c>
      <c r="T1125" s="671">
        <v>45373</v>
      </c>
      <c r="U1125" s="674" t="s">
        <v>6176</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5439</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6995</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6035</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6009</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6010</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6011</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5439</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5996</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5995</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5994</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5992</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5993</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5439</v>
      </c>
      <c r="H1146" s="212" t="s">
        <v>5516</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6512</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5673</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5978</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5673</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4557</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5969</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5963</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5962</v>
      </c>
      <c r="T1157" s="671">
        <v>45343</v>
      </c>
      <c r="U1157" s="557" t="s">
        <v>6512</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5961</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5955</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5957</v>
      </c>
      <c r="T1164" s="671">
        <v>45336</v>
      </c>
      <c r="U1164" s="557" t="s">
        <v>6512</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5958</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5956</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5954</v>
      </c>
      <c r="T1168" s="671">
        <v>45332</v>
      </c>
      <c r="U1168" s="557" t="s">
        <v>6176</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5960</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5888</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5439</v>
      </c>
      <c r="H1176" s="212" t="s">
        <v>598</v>
      </c>
      <c r="T1176" s="671">
        <v>45312</v>
      </c>
      <c r="U1176" s="674" t="s">
        <v>6512</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5868</v>
      </c>
      <c r="T1178" s="671">
        <v>45310</v>
      </c>
      <c r="U1178" s="558" t="s">
        <v>6995</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5858</v>
      </c>
      <c r="T1179" s="671">
        <v>45309</v>
      </c>
      <c r="U1179" s="558" t="s">
        <v>6995</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5859</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5860</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5861</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5861</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5887</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5833</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5874</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5439</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5835</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5439</v>
      </c>
      <c r="H1191" s="212" t="s">
        <v>5834</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5439</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5831</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5812</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5439</v>
      </c>
      <c r="H1198" s="212" t="s">
        <v>5516</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5285</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5801</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4967</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5800</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5439</v>
      </c>
      <c r="H1206" s="212" t="s">
        <v>5593</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6995</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4163</v>
      </c>
      <c r="T1208" s="671">
        <v>45282</v>
      </c>
      <c r="U1208" s="557" t="s">
        <v>6512</v>
      </c>
      <c r="V1208" s="557" t="s">
        <v>3219</v>
      </c>
      <c r="W1208" s="558" t="s">
        <v>5043</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5439</v>
      </c>
      <c r="H1212" s="212" t="s">
        <v>5593</v>
      </c>
      <c r="T1212" s="671">
        <v>45278</v>
      </c>
      <c r="U1212" s="557" t="s">
        <v>6512</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5757</v>
      </c>
      <c r="T1213" s="671">
        <v>45277</v>
      </c>
      <c r="U1213" s="557" t="s">
        <v>6512</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5745</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5746</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5744</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5743</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5742</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5741</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4967</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5738</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5740</v>
      </c>
      <c r="T1231" s="671">
        <v>45256</v>
      </c>
      <c r="U1231" s="558" t="s">
        <v>6995</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5739</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5727</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5439</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5439</v>
      </c>
      <c r="H1236" s="212" t="s">
        <v>5593</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5439</v>
      </c>
      <c r="H1237" s="212" t="s">
        <v>5516</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5439</v>
      </c>
      <c r="H1238" s="212" t="s">
        <v>5723</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5718</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5716</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5717</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5439</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5715</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5713</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5711</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5714</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5439</v>
      </c>
      <c r="H1255" s="212" t="s">
        <v>5708</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5709</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5439</v>
      </c>
      <c r="H1257" s="212" t="s">
        <v>5710</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5439</v>
      </c>
      <c r="H1258" s="212" t="s">
        <v>5593</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5685</v>
      </c>
      <c r="T1259" s="671">
        <v>45216</v>
      </c>
      <c r="U1259" s="557" t="s">
        <v>6176</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5687</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5684</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5682</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5674</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5681</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5671</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5673</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5670</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5439</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5667</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5439</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5439</v>
      </c>
      <c r="H1274" s="212" t="s">
        <v>5593</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4732</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5653</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5654</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5652</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5644</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5648</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5647</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5439</v>
      </c>
      <c r="H1289" s="212" t="s">
        <v>5638</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5639</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5439</v>
      </c>
      <c r="H1291" s="212" t="s">
        <v>5633</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5634</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5439</v>
      </c>
      <c r="H1294" s="212" t="s">
        <v>5593</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5439</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5439</v>
      </c>
      <c r="H1296" s="212" t="s">
        <v>5593</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5439</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5599</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5439</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5600</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5598</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5000</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5439</v>
      </c>
      <c r="H1306" s="212" t="s">
        <v>5593</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5596</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5594</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5595</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5582</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5581</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5578</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5580</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5579</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5573</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5439</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5568</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5439</v>
      </c>
      <c r="H1325" s="212" t="s">
        <v>5564</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5540</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5539</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5538</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5541</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5537</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5439</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5523</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5548</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5439</v>
      </c>
      <c r="H1339" s="2" t="s">
        <v>5516</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5521</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5542</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5520</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5439</v>
      </c>
      <c r="H1343" s="2" t="s">
        <v>5164</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5524</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5522</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5439</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5525</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6995</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5518</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5517</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5439</v>
      </c>
      <c r="H1355" s="212" t="s">
        <v>5516</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5507</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5439</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5506</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5439</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5439</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5484</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5483</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5439</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5439</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5439</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5487</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5439</v>
      </c>
      <c r="H1377" s="212" t="s">
        <v>5481</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5479</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5439</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5478</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5307</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5477</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5460</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5461</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5463</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5442</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5439</v>
      </c>
      <c r="H1396" s="212" t="s">
        <v>5441</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5439</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5439</v>
      </c>
      <c r="H1399" s="212" t="s">
        <v>5440</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5435</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5432</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5411</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5410</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5374</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5401</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5402</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5000</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5400</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5384</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5374</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5398</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5373</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6995</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5375</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5377</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5376</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5378</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4832</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5379</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5381</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5164</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5380</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5383</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5382</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5341</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5340</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5337</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5336</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5330</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5338</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5326</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5323</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5322</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5319</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5311</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5097</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5285</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5310</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4638</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5305</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5306</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5307</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6199</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5308</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6198</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6197</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4672</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5915</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5914</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5229</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5913</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5227</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5912</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5910</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5911</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5228</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5210</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5201</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5204</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5202</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5198</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5164</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5146</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5143</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5141</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5097</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5136</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5135</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5103</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5101</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5102</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5100</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5097</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5099</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5098</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5075</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5081</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5072</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5074</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5070</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5068</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5065</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5069</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5045</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5041</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5046</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5036</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5078</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5037</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5060</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5038</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5032</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5033</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5030</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5029</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5031</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5007</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5002</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5019</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5000</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4998</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4995</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4999</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4963</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4965</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4964</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4968</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4967</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4952</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4966</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4941</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4940</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4927</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4928</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4951</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4923</v>
      </c>
      <c r="AZ1638" s="126"/>
      <c r="BC1638" s="126"/>
      <c r="BF1638" s="126"/>
      <c r="BU1638" s="126"/>
      <c r="BV1638" s="203"/>
      <c r="BW1638" s="375"/>
      <c r="BX1638" s="126"/>
      <c r="BY1638" s="203"/>
      <c r="CM1638" s="375"/>
    </row>
    <row r="1639" spans="5:91" x14ac:dyDescent="0.25">
      <c r="E1639" s="282">
        <v>45642</v>
      </c>
      <c r="F1639" s="212">
        <v>6000</v>
      </c>
      <c r="G1639" s="215" t="s">
        <v>1365</v>
      </c>
      <c r="H1639" s="212" t="s">
        <v>4925</v>
      </c>
      <c r="AZ1639" s="126"/>
      <c r="BC1639" s="126"/>
      <c r="BF1639" s="126"/>
      <c r="BU1639" s="126"/>
      <c r="BV1639" s="203"/>
      <c r="BW1639" s="375"/>
      <c r="BX1639" s="126"/>
      <c r="BY1639" s="203"/>
      <c r="CM1639" s="375"/>
    </row>
    <row r="1640" spans="5:91" x14ac:dyDescent="0.25">
      <c r="E1640" s="282">
        <v>45642</v>
      </c>
      <c r="F1640" s="212">
        <v>50000</v>
      </c>
      <c r="G1640" s="215" t="s">
        <v>1365</v>
      </c>
      <c r="H1640" s="212" t="s">
        <v>4924</v>
      </c>
      <c r="AZ1640" s="126"/>
      <c r="BC1640" s="126"/>
      <c r="BF1640" s="126"/>
      <c r="BU1640" s="126"/>
      <c r="BV1640" s="203"/>
      <c r="BW1640" s="375"/>
      <c r="BX1640" s="126"/>
      <c r="BY1640" s="203"/>
      <c r="CM1640" s="375"/>
    </row>
    <row r="1641" spans="5:91" x14ac:dyDescent="0.25">
      <c r="E1641" s="282">
        <v>45641</v>
      </c>
      <c r="F1641" s="212">
        <v>10000</v>
      </c>
      <c r="G1641" s="215" t="s">
        <v>911</v>
      </c>
      <c r="H1641" s="212" t="s">
        <v>4943</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4944</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4917</v>
      </c>
      <c r="AY1647" s="126"/>
      <c r="BB1647" s="126"/>
      <c r="BE1647" s="126"/>
      <c r="BU1647" s="126"/>
      <c r="BV1647" s="203"/>
      <c r="BX1647" s="126"/>
      <c r="BY1647" s="203"/>
      <c r="CM1647" s="375"/>
    </row>
    <row r="1648" spans="5:91" x14ac:dyDescent="0.25">
      <c r="E1648" s="282">
        <v>45640</v>
      </c>
      <c r="F1648" s="212">
        <v>3000</v>
      </c>
      <c r="G1648" s="215"/>
      <c r="H1648" s="212" t="s">
        <v>4913</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4918</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4907</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4877</v>
      </c>
      <c r="AY1657" s="126"/>
      <c r="BB1657" s="126"/>
      <c r="BE1657" s="126"/>
      <c r="BU1657" s="126"/>
      <c r="BV1657" s="203"/>
      <c r="BX1657" s="126"/>
      <c r="BY1657" s="203"/>
    </row>
    <row r="1658" spans="5:91" x14ac:dyDescent="0.25">
      <c r="E1658" s="282">
        <v>45635</v>
      </c>
      <c r="F1658" s="212">
        <v>26000</v>
      </c>
      <c r="G1658" s="215"/>
      <c r="H1658" s="212" t="s">
        <v>4887</v>
      </c>
      <c r="AY1658" s="126"/>
      <c r="BB1658" s="126"/>
      <c r="BE1658" s="126"/>
      <c r="BU1658" s="126"/>
      <c r="BV1658" s="203"/>
      <c r="BX1658" s="126"/>
      <c r="BY1658" s="203"/>
    </row>
    <row r="1659" spans="5:91" x14ac:dyDescent="0.25">
      <c r="E1659" s="282">
        <v>45635</v>
      </c>
      <c r="F1659" s="212">
        <v>6000</v>
      </c>
      <c r="G1659" s="215"/>
      <c r="H1659" s="212" t="s">
        <v>4882</v>
      </c>
      <c r="AY1659" s="126"/>
      <c r="BB1659" s="126"/>
      <c r="BE1659" s="126"/>
      <c r="BU1659" s="126"/>
      <c r="BV1659" s="203"/>
      <c r="BX1659" s="126"/>
      <c r="BY1659" s="203"/>
    </row>
    <row r="1660" spans="5:91" x14ac:dyDescent="0.25">
      <c r="E1660" s="282">
        <v>45633</v>
      </c>
      <c r="F1660" s="212">
        <v>4000</v>
      </c>
      <c r="G1660" s="215" t="s">
        <v>1281</v>
      </c>
      <c r="H1660" s="212" t="s">
        <v>4886</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4885</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4884</v>
      </c>
      <c r="AY1664" s="126"/>
      <c r="BB1664" s="126"/>
      <c r="BE1664" s="126"/>
      <c r="BU1664" s="126"/>
      <c r="BV1664" s="203"/>
      <c r="BX1664" s="126"/>
      <c r="BY1664" s="203"/>
    </row>
    <row r="1665" spans="5:77" x14ac:dyDescent="0.25">
      <c r="E1665" s="282">
        <v>45632</v>
      </c>
      <c r="F1665" s="212">
        <v>100000</v>
      </c>
      <c r="G1665" s="215" t="s">
        <v>3324</v>
      </c>
      <c r="H1665" s="212" t="s">
        <v>4871</v>
      </c>
      <c r="AY1665" s="126"/>
      <c r="BB1665" s="126"/>
      <c r="BE1665" s="126"/>
      <c r="BU1665" s="126"/>
      <c r="BV1665" s="203"/>
      <c r="BX1665" s="126"/>
      <c r="BY1665" s="203"/>
    </row>
    <row r="1666" spans="5:77" x14ac:dyDescent="0.25">
      <c r="E1666" s="282">
        <v>45632</v>
      </c>
      <c r="F1666" s="212">
        <v>70000</v>
      </c>
      <c r="G1666" s="215" t="s">
        <v>1365</v>
      </c>
      <c r="H1666" s="212" t="s">
        <v>4875</v>
      </c>
      <c r="AY1666" s="126"/>
      <c r="BB1666" s="126"/>
      <c r="BE1666" s="126"/>
      <c r="BU1666" s="126"/>
      <c r="BV1666" s="203"/>
      <c r="BX1666" s="126"/>
      <c r="BY1666" s="203"/>
    </row>
    <row r="1667" spans="5:77" x14ac:dyDescent="0.25">
      <c r="E1667" s="282">
        <v>45632</v>
      </c>
      <c r="F1667" s="212">
        <v>228000</v>
      </c>
      <c r="G1667" s="215" t="s">
        <v>3324</v>
      </c>
      <c r="H1667" s="212" t="s">
        <v>4870</v>
      </c>
      <c r="AY1667" s="126"/>
      <c r="BB1667" s="126"/>
      <c r="BE1667" s="126"/>
      <c r="BU1667" s="126"/>
      <c r="BV1667" s="203"/>
      <c r="BX1667" s="126"/>
      <c r="BY1667" s="203"/>
    </row>
    <row r="1668" spans="5:77" x14ac:dyDescent="0.25">
      <c r="E1668" s="282">
        <v>45632</v>
      </c>
      <c r="F1668" s="212">
        <v>24000</v>
      </c>
      <c r="G1668" s="215"/>
      <c r="H1668" s="212" t="s">
        <v>4883</v>
      </c>
      <c r="AY1668" s="126"/>
      <c r="BB1668" s="126"/>
      <c r="BE1668" s="126"/>
      <c r="BU1668" s="126"/>
      <c r="BV1668" s="203"/>
      <c r="BX1668" s="126"/>
      <c r="BY1668" s="203"/>
    </row>
    <row r="1669" spans="5:77" x14ac:dyDescent="0.25">
      <c r="E1669" s="282">
        <v>45632</v>
      </c>
      <c r="F1669" s="212">
        <v>17000</v>
      </c>
      <c r="G1669" s="215" t="s">
        <v>1365</v>
      </c>
      <c r="H1669" s="212" t="s">
        <v>4876</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4865</v>
      </c>
      <c r="AY1673" s="126"/>
      <c r="BB1673" s="126"/>
      <c r="BE1673" s="126"/>
      <c r="BU1673" s="126"/>
      <c r="BV1673" s="203"/>
      <c r="BX1673" s="126"/>
      <c r="BY1673" s="203"/>
    </row>
    <row r="1674" spans="5:77" x14ac:dyDescent="0.25">
      <c r="E1674" s="282">
        <v>45630</v>
      </c>
      <c r="F1674" s="212">
        <v>2000</v>
      </c>
      <c r="G1674" s="215"/>
      <c r="H1674" s="212" t="s">
        <v>4858</v>
      </c>
      <c r="AY1674" s="126"/>
      <c r="BB1674" s="126"/>
      <c r="BE1674" s="126"/>
      <c r="BU1674" s="126"/>
      <c r="BV1674" s="203"/>
      <c r="BX1674" s="126"/>
      <c r="BY1674" s="203"/>
    </row>
    <row r="1675" spans="5:77" x14ac:dyDescent="0.25">
      <c r="E1675" s="282">
        <v>45628</v>
      </c>
      <c r="F1675" s="212">
        <v>15000</v>
      </c>
      <c r="G1675" s="215"/>
      <c r="H1675" s="212" t="s">
        <v>4828</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4830</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4814</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4833</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4831</v>
      </c>
      <c r="AY1688" s="126"/>
      <c r="BB1688" s="126"/>
      <c r="BE1688" s="126"/>
      <c r="BU1688" s="126"/>
      <c r="BV1688" s="203"/>
      <c r="BX1688" s="126"/>
      <c r="BY1688" s="203"/>
    </row>
    <row r="1689" spans="5:77" x14ac:dyDescent="0.25">
      <c r="E1689" s="282">
        <v>45625</v>
      </c>
      <c r="F1689" s="212">
        <v>3000</v>
      </c>
      <c r="G1689" s="215"/>
      <c r="H1689" s="212" t="s">
        <v>4832</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4786</v>
      </c>
      <c r="AY1692" s="126"/>
      <c r="BB1692" s="126"/>
      <c r="BE1692" s="126"/>
      <c r="BU1692" s="126"/>
      <c r="BV1692" s="203"/>
      <c r="BX1692" s="126"/>
      <c r="BY1692" s="203"/>
    </row>
    <row r="1693" spans="5:77" x14ac:dyDescent="0.25">
      <c r="E1693" s="282">
        <v>45621</v>
      </c>
      <c r="F1693" s="212">
        <v>16000</v>
      </c>
      <c r="G1693" s="215"/>
      <c r="H1693" s="212" t="s">
        <v>4767</v>
      </c>
      <c r="AY1693" s="126"/>
      <c r="BB1693" s="126"/>
      <c r="BE1693" s="126"/>
      <c r="BU1693" s="126"/>
      <c r="BV1693" s="203"/>
      <c r="BX1693" s="126"/>
      <c r="BY1693" s="203"/>
    </row>
    <row r="1694" spans="5:77" x14ac:dyDescent="0.25">
      <c r="E1694" s="282">
        <v>45620</v>
      </c>
      <c r="F1694" s="212">
        <v>37000</v>
      </c>
      <c r="G1694" s="215"/>
      <c r="H1694" s="212" t="s">
        <v>4792</v>
      </c>
      <c r="AY1694" s="126"/>
      <c r="BB1694" s="126"/>
      <c r="BE1694" s="126"/>
      <c r="BU1694" s="126"/>
      <c r="BV1694" s="203"/>
      <c r="BX1694" s="126"/>
      <c r="BY1694" s="203"/>
    </row>
    <row r="1695" spans="5:77" x14ac:dyDescent="0.25">
      <c r="E1695" s="282">
        <v>45620</v>
      </c>
      <c r="F1695" s="212">
        <v>10000</v>
      </c>
      <c r="G1695" s="215"/>
      <c r="H1695" s="212" t="s">
        <v>4793</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4765</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4730</v>
      </c>
      <c r="AY1704" s="126"/>
      <c r="BB1704" s="126"/>
      <c r="BE1704" s="126"/>
      <c r="BU1704" s="126"/>
      <c r="BV1704" s="203"/>
      <c r="BX1704" s="126"/>
      <c r="BY1704" s="203"/>
    </row>
    <row r="1705" spans="5:77" x14ac:dyDescent="0.25">
      <c r="E1705" s="282">
        <v>45613</v>
      </c>
      <c r="F1705" s="212">
        <v>150000</v>
      </c>
      <c r="G1705" s="215" t="s">
        <v>1365</v>
      </c>
      <c r="H1705" s="212" t="s">
        <v>4731</v>
      </c>
      <c r="AY1705" s="126"/>
      <c r="BB1705" s="126"/>
      <c r="BE1705" s="126"/>
      <c r="BU1705" s="126"/>
      <c r="BV1705" s="203"/>
      <c r="BX1705" s="126"/>
      <c r="BY1705" s="203"/>
    </row>
    <row r="1706" spans="5:77" x14ac:dyDescent="0.25">
      <c r="E1706" s="282">
        <v>45613</v>
      </c>
      <c r="F1706" s="212">
        <v>10000</v>
      </c>
      <c r="G1706" s="215"/>
      <c r="H1706" s="212" t="s">
        <v>4729</v>
      </c>
      <c r="AY1706" s="126"/>
      <c r="BB1706" s="126"/>
      <c r="BE1706" s="126"/>
      <c r="BU1706" s="126"/>
      <c r="BV1706" s="203"/>
      <c r="BX1706" s="126"/>
      <c r="BY1706" s="203"/>
    </row>
    <row r="1707" spans="5:77" x14ac:dyDescent="0.25">
      <c r="E1707" s="282">
        <v>45613</v>
      </c>
      <c r="F1707" s="212">
        <v>18000</v>
      </c>
      <c r="G1707" s="215"/>
      <c r="H1707" s="212" t="s">
        <v>4732</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4728</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4715</v>
      </c>
      <c r="AY1712" s="126"/>
      <c r="BB1712" s="126"/>
      <c r="BE1712" s="126"/>
      <c r="BV1712"/>
      <c r="BX1712" s="126"/>
      <c r="BY1712" s="203"/>
    </row>
    <row r="1713" spans="5:77" x14ac:dyDescent="0.25">
      <c r="E1713" s="282">
        <v>45610</v>
      </c>
      <c r="F1713" s="212">
        <v>5000</v>
      </c>
      <c r="G1713" s="215"/>
      <c r="H1713" s="212" t="s">
        <v>4712</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4702</v>
      </c>
      <c r="AY1715" s="126"/>
      <c r="BB1715" s="126"/>
      <c r="BE1715" s="126"/>
      <c r="BV1715"/>
      <c r="BX1715" s="126"/>
      <c r="BY1715" s="203"/>
    </row>
    <row r="1716" spans="5:77" x14ac:dyDescent="0.25">
      <c r="E1716" s="282">
        <v>45607</v>
      </c>
      <c r="F1716" s="212">
        <v>50000</v>
      </c>
      <c r="G1716" s="215"/>
      <c r="H1716" s="212" t="s">
        <v>4696</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4681</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4677</v>
      </c>
      <c r="AY1720" s="126"/>
      <c r="BB1720" s="126"/>
      <c r="BE1720" s="126"/>
      <c r="BV1720"/>
      <c r="BX1720" s="126"/>
      <c r="BY1720" s="203"/>
    </row>
    <row r="1721" spans="5:77" x14ac:dyDescent="0.25">
      <c r="E1721" s="282">
        <v>45604</v>
      </c>
      <c r="F1721" s="212">
        <v>40000</v>
      </c>
      <c r="G1721" s="215"/>
      <c r="H1721" s="212" t="s">
        <v>4679</v>
      </c>
      <c r="AY1721" s="126"/>
      <c r="BB1721" s="126"/>
      <c r="BE1721" s="126"/>
      <c r="BV1721"/>
      <c r="BX1721" s="126"/>
      <c r="BY1721" s="203"/>
    </row>
    <row r="1722" spans="5:77" x14ac:dyDescent="0.25">
      <c r="E1722" s="282">
        <v>45604</v>
      </c>
      <c r="F1722" s="212">
        <v>12000</v>
      </c>
      <c r="G1722" s="215"/>
      <c r="H1722" s="212" t="s">
        <v>4678</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4676</v>
      </c>
      <c r="AY1724" s="126"/>
      <c r="BB1724" s="126"/>
      <c r="BE1724" s="126"/>
      <c r="BV1724"/>
    </row>
    <row r="1725" spans="5:77" x14ac:dyDescent="0.25">
      <c r="E1725" s="282">
        <v>45603</v>
      </c>
      <c r="F1725" s="212">
        <v>2000</v>
      </c>
      <c r="G1725" s="215" t="s">
        <v>911</v>
      </c>
      <c r="H1725" s="212" t="s">
        <v>4346</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4672</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4654</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4458</v>
      </c>
      <c r="AY1733" s="126"/>
      <c r="BB1733" s="126"/>
      <c r="BE1733" s="126"/>
      <c r="BV1733"/>
    </row>
    <row r="1734" spans="5:74" x14ac:dyDescent="0.25">
      <c r="E1734" s="282">
        <v>45598</v>
      </c>
      <c r="F1734" s="212">
        <v>10000</v>
      </c>
      <c r="G1734" s="215"/>
      <c r="H1734" s="212" t="s">
        <v>4652</v>
      </c>
      <c r="AY1734" s="126"/>
      <c r="BB1734" s="126"/>
      <c r="BE1734" s="126"/>
      <c r="BV1734"/>
    </row>
    <row r="1735" spans="5:74" x14ac:dyDescent="0.25">
      <c r="E1735" s="282">
        <v>45598</v>
      </c>
      <c r="F1735" s="212">
        <v>32000</v>
      </c>
      <c r="G1735" s="215" t="s">
        <v>3324</v>
      </c>
      <c r="H1735" s="212" t="s">
        <v>4653</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4673</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4655</v>
      </c>
      <c r="AY1740" s="126"/>
      <c r="BB1740" s="126"/>
      <c r="BE1740" s="126"/>
      <c r="BV1740"/>
    </row>
    <row r="1741" spans="5:74" x14ac:dyDescent="0.25">
      <c r="E1741" s="282">
        <v>45596</v>
      </c>
      <c r="F1741" s="212">
        <v>15000</v>
      </c>
      <c r="G1741" s="215"/>
      <c r="H1741" s="212" t="s">
        <v>4656</v>
      </c>
      <c r="AY1741" s="126"/>
      <c r="BB1741" s="126"/>
      <c r="BE1741" s="126"/>
      <c r="BV1741"/>
    </row>
    <row r="1742" spans="5:74" x14ac:dyDescent="0.25">
      <c r="E1742" s="414">
        <v>45596</v>
      </c>
      <c r="F1742" s="221">
        <v>20000</v>
      </c>
      <c r="G1742" s="221"/>
      <c r="H1742" s="221" t="s">
        <v>4651</v>
      </c>
      <c r="AY1742" s="126"/>
      <c r="BB1742" s="126"/>
      <c r="BE1742" s="126"/>
      <c r="BV1742"/>
    </row>
    <row r="1743" spans="5:74" x14ac:dyDescent="0.25">
      <c r="E1743" s="282">
        <v>45595</v>
      </c>
      <c r="F1743" s="212">
        <v>7000</v>
      </c>
      <c r="G1743" s="215"/>
      <c r="H1743" s="212" t="s">
        <v>4648</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4644</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4638</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4641</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4640</v>
      </c>
      <c r="AY1754" s="126"/>
      <c r="BB1754" s="126"/>
      <c r="BE1754" s="126"/>
      <c r="BV1754"/>
    </row>
    <row r="1755" spans="5:74" x14ac:dyDescent="0.25">
      <c r="E1755" s="282">
        <v>45591</v>
      </c>
      <c r="F1755" s="212">
        <v>10000</v>
      </c>
      <c r="G1755" s="215" t="s">
        <v>1365</v>
      </c>
      <c r="H1755" s="212" t="s">
        <v>4642</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4639</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4627</v>
      </c>
      <c r="AY1760" s="126"/>
      <c r="BB1760" s="126"/>
      <c r="BE1760" s="126"/>
      <c r="BV1760"/>
    </row>
    <row r="1761" spans="5:74" x14ac:dyDescent="0.25">
      <c r="E1761" s="282">
        <v>45588</v>
      </c>
      <c r="F1761" s="212">
        <v>100000</v>
      </c>
      <c r="G1761" s="215"/>
      <c r="H1761" s="212" t="s">
        <v>4624</v>
      </c>
      <c r="AY1761" s="126"/>
      <c r="BB1761" s="126"/>
      <c r="BE1761" s="126"/>
      <c r="BV1761"/>
    </row>
    <row r="1762" spans="5:74" x14ac:dyDescent="0.25">
      <c r="E1762" s="282">
        <v>45587</v>
      </c>
      <c r="F1762" s="212">
        <v>5000</v>
      </c>
      <c r="G1762" s="215"/>
      <c r="H1762" s="212" t="s">
        <v>4631</v>
      </c>
      <c r="AY1762" s="126"/>
      <c r="BB1762" s="126"/>
      <c r="BE1762" s="126"/>
      <c r="BV1762"/>
    </row>
    <row r="1763" spans="5:74" x14ac:dyDescent="0.25">
      <c r="E1763" s="282">
        <v>45587</v>
      </c>
      <c r="F1763" s="212">
        <v>5000</v>
      </c>
      <c r="G1763" s="215"/>
      <c r="H1763" s="212" t="s">
        <v>4630</v>
      </c>
      <c r="AY1763" s="126"/>
      <c r="BB1763" s="126"/>
      <c r="BE1763" s="126"/>
      <c r="BV1763"/>
    </row>
    <row r="1764" spans="5:74" x14ac:dyDescent="0.25">
      <c r="E1764" s="282">
        <v>45587</v>
      </c>
      <c r="F1764" s="212">
        <v>26000</v>
      </c>
      <c r="G1764" s="215" t="s">
        <v>3323</v>
      </c>
      <c r="H1764" s="212" t="s">
        <v>4621</v>
      </c>
      <c r="AY1764" s="126"/>
      <c r="BB1764" s="126"/>
      <c r="BE1764" s="126"/>
      <c r="BV1764"/>
    </row>
    <row r="1765" spans="5:74" x14ac:dyDescent="0.25">
      <c r="E1765" s="282">
        <v>45587</v>
      </c>
      <c r="F1765" s="212">
        <v>9000</v>
      </c>
      <c r="G1765" s="215"/>
      <c r="H1765" s="212" t="s">
        <v>4629</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4609</v>
      </c>
      <c r="AY1771" s="126"/>
      <c r="BB1771" s="126"/>
      <c r="BE1771" s="126"/>
    </row>
    <row r="1772" spans="5:74" x14ac:dyDescent="0.25">
      <c r="E1772" s="282">
        <v>45584</v>
      </c>
      <c r="F1772" s="212">
        <v>30000</v>
      </c>
      <c r="G1772" s="215" t="s">
        <v>3321</v>
      </c>
      <c r="H1772" s="212" t="s">
        <v>4619</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4620</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4623</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4604</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4603</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4589</v>
      </c>
      <c r="AY1789" s="126"/>
      <c r="BB1789" s="126"/>
      <c r="BE1789" s="126"/>
    </row>
    <row r="1790" spans="5:57" x14ac:dyDescent="0.25">
      <c r="E1790" s="282">
        <v>45574</v>
      </c>
      <c r="F1790" s="212">
        <v>6000</v>
      </c>
      <c r="G1790" s="215"/>
      <c r="H1790" s="212" t="s">
        <v>4580</v>
      </c>
      <c r="AY1790" s="126"/>
      <c r="BB1790" s="126"/>
      <c r="BE1790" s="126"/>
    </row>
    <row r="1791" spans="5:57" x14ac:dyDescent="0.25">
      <c r="E1791" s="282">
        <v>45574</v>
      </c>
      <c r="F1791" s="212">
        <v>90000</v>
      </c>
      <c r="G1791" s="215" t="s">
        <v>911</v>
      </c>
      <c r="H1791" s="212" t="s">
        <v>4578</v>
      </c>
      <c r="AY1791" s="126"/>
      <c r="BB1791" s="126"/>
      <c r="BE1791" s="126"/>
    </row>
    <row r="1792" spans="5:57" x14ac:dyDescent="0.25">
      <c r="E1792" s="282">
        <v>45574</v>
      </c>
      <c r="F1792" s="212">
        <v>10000</v>
      </c>
      <c r="G1792" s="215"/>
      <c r="H1792" s="212" t="s">
        <v>4576</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4571</v>
      </c>
      <c r="AY1794" s="126"/>
      <c r="BB1794" s="126"/>
      <c r="BE1794" s="126"/>
    </row>
    <row r="1795" spans="5:57" x14ac:dyDescent="0.25">
      <c r="E1795" s="282">
        <v>45573</v>
      </c>
      <c r="F1795" s="212">
        <v>3000</v>
      </c>
      <c r="G1795" s="215"/>
      <c r="H1795" s="212" t="s">
        <v>4573</v>
      </c>
      <c r="AY1795" s="126"/>
      <c r="BB1795" s="126"/>
      <c r="BE1795" s="126"/>
    </row>
    <row r="1796" spans="5:57" x14ac:dyDescent="0.25">
      <c r="E1796" s="282">
        <v>45573</v>
      </c>
      <c r="F1796" s="212">
        <v>160000</v>
      </c>
      <c r="G1796" s="215" t="s">
        <v>911</v>
      </c>
      <c r="H1796" s="212" t="s">
        <v>4572</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4567</v>
      </c>
      <c r="AY1798" s="126"/>
      <c r="BB1798" s="126"/>
      <c r="BE1798" s="126"/>
    </row>
    <row r="1799" spans="5:57" x14ac:dyDescent="0.25">
      <c r="E1799" s="282">
        <v>45572</v>
      </c>
      <c r="F1799" s="212">
        <v>6000</v>
      </c>
      <c r="G1799" s="215"/>
      <c r="H1799" s="212" t="s">
        <v>4568</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4564</v>
      </c>
      <c r="AY1801" s="126"/>
      <c r="BB1801" s="126"/>
      <c r="BE1801" s="126"/>
    </row>
    <row r="1802" spans="5:57" x14ac:dyDescent="0.25">
      <c r="E1802" s="282">
        <v>45569</v>
      </c>
      <c r="F1802" s="212">
        <v>9000</v>
      </c>
      <c r="G1802" s="215"/>
      <c r="H1802" s="212" t="s">
        <v>4563</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4561</v>
      </c>
      <c r="AY1806" s="126"/>
      <c r="BB1806" s="126"/>
      <c r="BE1806" s="126"/>
    </row>
    <row r="1807" spans="5:57" x14ac:dyDescent="0.25">
      <c r="E1807" s="282">
        <v>45568</v>
      </c>
      <c r="F1807" s="212">
        <v>5000</v>
      </c>
      <c r="G1807" s="215"/>
      <c r="H1807" s="212" t="s">
        <v>4566</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4562</v>
      </c>
      <c r="AY1809" s="126"/>
      <c r="BB1809" s="126"/>
      <c r="BE1809" s="126"/>
    </row>
    <row r="1810" spans="5:57" x14ac:dyDescent="0.25">
      <c r="E1810" s="282">
        <v>45568</v>
      </c>
      <c r="F1810" s="212">
        <v>5000</v>
      </c>
      <c r="G1810" s="215"/>
      <c r="H1810" s="212" t="s">
        <v>4565</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4558</v>
      </c>
      <c r="AY1812" s="126"/>
      <c r="BB1812" s="126"/>
      <c r="BE1812" s="126"/>
    </row>
    <row r="1813" spans="5:57" x14ac:dyDescent="0.25">
      <c r="E1813" s="282">
        <v>45567</v>
      </c>
      <c r="F1813" s="212">
        <v>7000</v>
      </c>
      <c r="G1813" s="215"/>
      <c r="H1813" s="212" t="s">
        <v>4559</v>
      </c>
      <c r="AY1813" s="126"/>
      <c r="BB1813" s="126"/>
      <c r="BE1813" s="126"/>
    </row>
    <row r="1814" spans="5:57" x14ac:dyDescent="0.25">
      <c r="E1814" s="282">
        <v>45567</v>
      </c>
      <c r="F1814" s="212">
        <v>70000</v>
      </c>
      <c r="G1814" s="215"/>
      <c r="H1814" s="212" t="s">
        <v>4556</v>
      </c>
      <c r="AY1814" s="126"/>
      <c r="BB1814" s="126"/>
      <c r="BE1814" s="126"/>
    </row>
    <row r="1815" spans="5:57" x14ac:dyDescent="0.25">
      <c r="E1815" s="282">
        <v>45567</v>
      </c>
      <c r="F1815" s="212">
        <v>50000</v>
      </c>
      <c r="G1815" s="215"/>
      <c r="H1815" s="212" t="s">
        <v>4557</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4555</v>
      </c>
      <c r="AY1817" s="126"/>
      <c r="BB1817" s="126"/>
      <c r="BE1817" s="126"/>
    </row>
    <row r="1818" spans="5:57" x14ac:dyDescent="0.25">
      <c r="E1818" s="282">
        <v>45567</v>
      </c>
      <c r="F1818" s="212">
        <v>4000</v>
      </c>
      <c r="G1818" s="215"/>
      <c r="H1818" s="212" t="s">
        <v>4560</v>
      </c>
      <c r="AY1818" s="126"/>
      <c r="BB1818" s="126"/>
      <c r="BE1818" s="126"/>
    </row>
    <row r="1819" spans="5:57" x14ac:dyDescent="0.25">
      <c r="E1819" s="282">
        <v>45566</v>
      </c>
      <c r="F1819" s="212">
        <v>100000</v>
      </c>
      <c r="G1819" s="215" t="s">
        <v>911</v>
      </c>
      <c r="H1819" s="212" t="s">
        <v>4552</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4553</v>
      </c>
      <c r="AY1823" s="126"/>
      <c r="BB1823" s="126"/>
      <c r="BE1823" s="126"/>
    </row>
    <row r="1824" spans="5:57" x14ac:dyDescent="0.25">
      <c r="E1824" s="282">
        <v>45564</v>
      </c>
      <c r="F1824" s="212">
        <v>67000</v>
      </c>
      <c r="G1824" s="215" t="s">
        <v>1281</v>
      </c>
      <c r="H1824" s="212" t="s">
        <v>4547</v>
      </c>
      <c r="AY1824" s="126"/>
      <c r="BB1824" s="126"/>
      <c r="BE1824" s="126"/>
    </row>
    <row r="1825" spans="5:57" x14ac:dyDescent="0.25">
      <c r="E1825" s="282">
        <v>45564</v>
      </c>
      <c r="F1825" s="212">
        <v>6000</v>
      </c>
      <c r="G1825" s="215"/>
      <c r="H1825" s="212" t="s">
        <v>4554</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4543</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4537</v>
      </c>
      <c r="AY1834" s="126"/>
      <c r="BB1834" s="126"/>
      <c r="BE1834" s="126"/>
    </row>
    <row r="1835" spans="5:57" x14ac:dyDescent="0.25">
      <c r="E1835" s="282">
        <v>45562</v>
      </c>
      <c r="F1835" s="212">
        <v>50000</v>
      </c>
      <c r="G1835" s="215"/>
      <c r="H1835" s="212" t="s">
        <v>4538</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4496</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4497</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4487</v>
      </c>
      <c r="AY1845" s="126"/>
      <c r="BB1845" s="126"/>
      <c r="BE1845" s="126"/>
    </row>
    <row r="1846" spans="5:57" x14ac:dyDescent="0.25">
      <c r="E1846" s="282">
        <v>45556</v>
      </c>
      <c r="F1846" s="212">
        <v>6000</v>
      </c>
      <c r="G1846" s="215" t="s">
        <v>1365</v>
      </c>
      <c r="H1846" s="212" t="s">
        <v>4489</v>
      </c>
      <c r="AY1846" s="126"/>
      <c r="BB1846" s="126"/>
      <c r="BE1846" s="126"/>
    </row>
    <row r="1847" spans="5:57" x14ac:dyDescent="0.25">
      <c r="E1847" s="282">
        <v>45556</v>
      </c>
      <c r="F1847" s="212">
        <v>80000</v>
      </c>
      <c r="G1847" s="215" t="s">
        <v>1365</v>
      </c>
      <c r="H1847" s="212" t="s">
        <v>4486</v>
      </c>
      <c r="AY1847" s="126"/>
      <c r="BB1847" s="126"/>
      <c r="BE1847" s="126"/>
    </row>
    <row r="1848" spans="5:57" x14ac:dyDescent="0.25">
      <c r="E1848" s="282">
        <v>45556</v>
      </c>
      <c r="F1848" s="212">
        <v>20000</v>
      </c>
      <c r="G1848" s="215" t="s">
        <v>1365</v>
      </c>
      <c r="H1848" s="212" t="s">
        <v>4485</v>
      </c>
      <c r="AY1848" s="126"/>
      <c r="BB1848" s="126"/>
      <c r="BE1848" s="126"/>
    </row>
    <row r="1849" spans="5:57" x14ac:dyDescent="0.25">
      <c r="E1849" s="282">
        <v>45556</v>
      </c>
      <c r="F1849" s="212">
        <v>84000</v>
      </c>
      <c r="G1849" s="215"/>
      <c r="H1849" s="212" t="s">
        <v>4475</v>
      </c>
      <c r="AY1849" s="126"/>
      <c r="BB1849" s="126"/>
      <c r="BE1849" s="126"/>
    </row>
    <row r="1850" spans="5:57" x14ac:dyDescent="0.25">
      <c r="E1850" s="282">
        <v>45556</v>
      </c>
      <c r="F1850" s="212">
        <v>15000</v>
      </c>
      <c r="G1850" s="215" t="s">
        <v>1365</v>
      </c>
      <c r="H1850" s="212" t="s">
        <v>4488</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4490</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4458</v>
      </c>
      <c r="AY1854" s="126"/>
      <c r="BB1854" s="126"/>
      <c r="BE1854" s="126"/>
    </row>
    <row r="1855" spans="5:57" x14ac:dyDescent="0.25">
      <c r="E1855" s="282">
        <v>45553</v>
      </c>
      <c r="F1855" s="212">
        <v>60000</v>
      </c>
      <c r="G1855" s="215" t="s">
        <v>911</v>
      </c>
      <c r="H1855" s="212" t="s">
        <v>4457</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4433</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4434</v>
      </c>
      <c r="AY1866" s="126"/>
      <c r="BB1866" s="126"/>
      <c r="BE1866" s="126"/>
    </row>
    <row r="1867" spans="5:57" x14ac:dyDescent="0.25">
      <c r="E1867" s="282">
        <v>45549</v>
      </c>
      <c r="F1867" s="212">
        <v>124000</v>
      </c>
      <c r="G1867" s="215"/>
      <c r="H1867" s="212" t="s">
        <v>4432</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4398</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4397</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4389</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4387</v>
      </c>
      <c r="AY1882" s="126"/>
      <c r="BB1882" s="126"/>
      <c r="BE1882" s="126"/>
    </row>
    <row r="1883" spans="5:57" x14ac:dyDescent="0.25">
      <c r="E1883" s="282">
        <v>45542</v>
      </c>
      <c r="F1883" s="212">
        <v>32000</v>
      </c>
      <c r="G1883" s="215"/>
      <c r="H1883" s="212" t="s">
        <v>4378</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4380</v>
      </c>
      <c r="AY1886" s="126"/>
      <c r="BB1886" s="126"/>
      <c r="BE1886" s="126"/>
    </row>
    <row r="1887" spans="5:57" x14ac:dyDescent="0.25">
      <c r="E1887" s="282">
        <v>45541</v>
      </c>
      <c r="F1887" s="212">
        <v>10000</v>
      </c>
      <c r="G1887" s="215"/>
      <c r="H1887" s="212" t="s">
        <v>4381</v>
      </c>
      <c r="AY1887" s="126"/>
      <c r="BB1887" s="126"/>
      <c r="BE1887" s="126"/>
    </row>
    <row r="1888" spans="5:57" x14ac:dyDescent="0.25">
      <c r="E1888" s="282">
        <v>45541</v>
      </c>
      <c r="F1888" s="212">
        <v>13000</v>
      </c>
      <c r="G1888" s="215" t="s">
        <v>1365</v>
      </c>
      <c r="H1888" s="212" t="s">
        <v>4395</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4370</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4363</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4346</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4327</v>
      </c>
      <c r="AY1917" s="126"/>
      <c r="BB1917" s="126"/>
      <c r="BE1917" s="126"/>
    </row>
    <row r="1918" spans="5:57" x14ac:dyDescent="0.25">
      <c r="E1918" s="282">
        <v>45528</v>
      </c>
      <c r="F1918" s="212">
        <v>20000</v>
      </c>
      <c r="G1918" s="215"/>
      <c r="H1918" s="212" t="s">
        <v>4335</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4330</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4332</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4321</v>
      </c>
      <c r="AY1928" s="126"/>
      <c r="BB1928" s="126"/>
      <c r="BE1928" s="126"/>
    </row>
    <row r="1929" spans="5:57" x14ac:dyDescent="0.25">
      <c r="E1929" s="282">
        <v>45524</v>
      </c>
      <c r="F1929" s="212">
        <v>106000</v>
      </c>
      <c r="G1929" s="215" t="s">
        <v>1281</v>
      </c>
      <c r="H1929" s="212" t="s">
        <v>4318</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4329</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4317</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4328</v>
      </c>
      <c r="AY1936" s="126"/>
      <c r="BB1936" s="126"/>
      <c r="BE1936" s="126"/>
    </row>
    <row r="1937" spans="5:57" x14ac:dyDescent="0.25">
      <c r="E1937" s="282">
        <v>45522</v>
      </c>
      <c r="F1937" s="212">
        <v>20000</v>
      </c>
      <c r="G1937" s="215"/>
      <c r="H1937" s="212" t="s">
        <v>4331</v>
      </c>
      <c r="AY1937" s="126"/>
      <c r="BB1937" s="126"/>
      <c r="BE1937" s="126"/>
    </row>
    <row r="1938" spans="5:57" x14ac:dyDescent="0.25">
      <c r="E1938" s="282">
        <v>45522</v>
      </c>
      <c r="F1938" s="212">
        <v>56000</v>
      </c>
      <c r="G1938" s="215"/>
      <c r="H1938" s="212" t="s">
        <v>4303</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4302</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4291</v>
      </c>
      <c r="AY1948" s="126"/>
      <c r="BB1948" s="126"/>
      <c r="BE1948" s="126"/>
    </row>
    <row r="1949" spans="5:57" x14ac:dyDescent="0.25">
      <c r="E1949" s="282">
        <v>45516</v>
      </c>
      <c r="F1949" s="212">
        <v>100000</v>
      </c>
      <c r="G1949" s="215" t="s">
        <v>884</v>
      </c>
      <c r="H1949" s="212" t="s">
        <v>4283</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4275</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4273</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4274</v>
      </c>
      <c r="AY1967" s="126"/>
      <c r="BB1967" s="126"/>
      <c r="BE1967" s="126"/>
    </row>
    <row r="1968" spans="5:57" x14ac:dyDescent="0.25">
      <c r="E1968" s="282">
        <v>45510</v>
      </c>
      <c r="F1968" s="212">
        <v>4000</v>
      </c>
      <c r="G1968" s="215"/>
      <c r="H1968" s="212" t="s">
        <v>4272</v>
      </c>
      <c r="AY1968" s="126"/>
      <c r="BB1968" s="126"/>
      <c r="BE1968" s="126"/>
    </row>
    <row r="1969" spans="5:57" x14ac:dyDescent="0.25">
      <c r="E1969" s="282">
        <v>45510</v>
      </c>
      <c r="F1969" s="212">
        <v>25000</v>
      </c>
      <c r="G1969" s="215"/>
      <c r="H1969" s="212" t="s">
        <v>4267</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4254</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4253</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4242</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4241</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4244</v>
      </c>
      <c r="AY1989" s="126"/>
      <c r="BB1989" s="126"/>
      <c r="BE1989" s="126"/>
    </row>
    <row r="1990" spans="5:57" x14ac:dyDescent="0.25">
      <c r="E1990" s="282">
        <v>45498</v>
      </c>
      <c r="F1990" s="212">
        <v>35000</v>
      </c>
      <c r="G1990" s="215"/>
      <c r="H1990" s="212" t="s">
        <v>4243</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4218</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4217</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4174</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4167</v>
      </c>
      <c r="AY2005" s="126"/>
      <c r="BB2005" s="126"/>
      <c r="BE2005" s="126"/>
    </row>
    <row r="2006" spans="5:57" x14ac:dyDescent="0.25">
      <c r="E2006" s="282">
        <v>45490</v>
      </c>
      <c r="F2006" s="212">
        <v>30000</v>
      </c>
      <c r="G2006" s="215"/>
      <c r="H2006" s="212" t="s">
        <v>4166</v>
      </c>
      <c r="AY2006" s="126"/>
      <c r="BB2006" s="126"/>
      <c r="BE2006" s="126"/>
    </row>
    <row r="2007" spans="5:57" x14ac:dyDescent="0.25">
      <c r="E2007" s="282">
        <v>45489</v>
      </c>
      <c r="F2007" s="212">
        <v>12000</v>
      </c>
      <c r="G2007" s="215"/>
      <c r="H2007" s="212" t="s">
        <v>4171</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4165</v>
      </c>
      <c r="AY2009" s="126"/>
      <c r="BB2009" s="126"/>
      <c r="BE2009" s="126"/>
    </row>
    <row r="2010" spans="5:57" x14ac:dyDescent="0.25">
      <c r="E2010" s="282">
        <v>45488</v>
      </c>
      <c r="F2010" s="212">
        <v>220000</v>
      </c>
      <c r="G2010" s="215" t="s">
        <v>911</v>
      </c>
      <c r="H2010" s="212" t="s">
        <v>4170</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4163</v>
      </c>
      <c r="AY2012" s="126"/>
      <c r="BB2012" s="126"/>
      <c r="BE2012" s="126"/>
    </row>
    <row r="2013" spans="5:57" x14ac:dyDescent="0.25">
      <c r="E2013" s="282">
        <v>45488</v>
      </c>
      <c r="F2013" s="212">
        <v>10000</v>
      </c>
      <c r="G2013" s="215"/>
      <c r="H2013" s="212" t="s">
        <v>4169</v>
      </c>
      <c r="AY2013" s="126"/>
      <c r="BB2013" s="126"/>
      <c r="BE2013" s="126"/>
    </row>
    <row r="2014" spans="5:57" x14ac:dyDescent="0.25">
      <c r="E2014" s="282">
        <v>45488</v>
      </c>
      <c r="F2014" s="212">
        <v>20000</v>
      </c>
      <c r="G2014" s="215" t="s">
        <v>911</v>
      </c>
      <c r="H2014" s="212" t="s">
        <v>4168</v>
      </c>
      <c r="AY2014" s="126"/>
      <c r="BB2014" s="126"/>
      <c r="BE2014" s="126"/>
    </row>
    <row r="2015" spans="5:57" x14ac:dyDescent="0.25">
      <c r="E2015" s="282">
        <v>45488</v>
      </c>
      <c r="F2015" s="212">
        <v>6000</v>
      </c>
      <c r="G2015" s="215"/>
      <c r="H2015" s="212" t="s">
        <v>4164</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4145</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4146</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4148</v>
      </c>
      <c r="AY2028" s="126"/>
      <c r="BB2028" s="126"/>
      <c r="BE2028" s="126"/>
    </row>
    <row r="2029" spans="5:57" x14ac:dyDescent="0.25">
      <c r="E2029" s="282">
        <v>45482</v>
      </c>
      <c r="F2029" s="212">
        <v>18000</v>
      </c>
      <c r="G2029" s="215"/>
      <c r="H2029" s="212" t="s">
        <v>4149</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4136</v>
      </c>
      <c r="AY2031" s="126"/>
      <c r="BB2031" s="126"/>
      <c r="BE2031" s="126"/>
    </row>
    <row r="2032" spans="5:57" x14ac:dyDescent="0.25">
      <c r="E2032" s="282">
        <v>45481</v>
      </c>
      <c r="F2032" s="212">
        <v>2000</v>
      </c>
      <c r="G2032" s="215"/>
      <c r="H2032" s="212" t="s">
        <v>4147</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4133</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4132</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5925</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5927</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5926</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665" priority="307">
      <formula>$B1082="PENDIENTE"</formula>
    </cfRule>
    <cfRule type="expression" dxfId="664" priority="308">
      <formula>$B1082="REEMBOLSO"</formula>
    </cfRule>
    <cfRule type="expression" dxfId="663" priority="309">
      <formula>$B1082="TRASLADO"</formula>
    </cfRule>
    <cfRule type="expression" dxfId="662" priority="310">
      <formula>$B1082="PROCESO"</formula>
    </cfRule>
    <cfRule type="expression" dxfId="661" priority="311">
      <formula>$B1082="DEBE"</formula>
    </cfRule>
    <cfRule type="expression" dxfId="660" priority="312">
      <formula>$B1082="TERMINADO"</formula>
    </cfRule>
    <cfRule type="expression" dxfId="659" priority="313">
      <formula>$B1082="EJECUCION"</formula>
    </cfRule>
  </conditionalFormatting>
  <conditionalFormatting sqref="U1126:AH1126 U1128:AH1176 V1127:AH1127">
    <cfRule type="expression" dxfId="658" priority="290">
      <formula>$B1082="AHORRADO"</formula>
    </cfRule>
    <cfRule type="expression" dxfId="657" priority="291">
      <formula>$B1082="ABANDONO"</formula>
    </cfRule>
    <cfRule type="expression" dxfId="656" priority="292">
      <formula>$B1082="PENDIENTE"</formula>
    </cfRule>
    <cfRule type="expression" dxfId="655" priority="293">
      <formula>$B1082="REEMBOLSO"</formula>
    </cfRule>
    <cfRule type="expression" dxfId="654" priority="294">
      <formula>$B1082="TRASLADO"</formula>
    </cfRule>
    <cfRule type="expression" dxfId="653" priority="295">
      <formula>$B1082="PROCESO"</formula>
    </cfRule>
    <cfRule type="expression" dxfId="652" priority="296">
      <formula>$B1082="DEBE"</formula>
    </cfRule>
    <cfRule type="expression" dxfId="651" priority="297">
      <formula>$B1082="TERMINADO"</formula>
    </cfRule>
    <cfRule type="expression" dxfId="650" priority="298">
      <formula>$B1082="EJECUCION"</formula>
    </cfRule>
    <cfRule type="expression" dxfId="649" priority="299">
      <formula>$B1082="PENDIENTE"</formula>
    </cfRule>
    <cfRule type="expression" dxfId="648" priority="300">
      <formula>$B1082="REEMBOLSO"</formula>
    </cfRule>
    <cfRule type="expression" dxfId="647" priority="301">
      <formula>$B1082="TRASLADO"</formula>
    </cfRule>
    <cfRule type="expression" dxfId="646" priority="302">
      <formula>$B1082="PROCESO"</formula>
    </cfRule>
    <cfRule type="expression" dxfId="645" priority="303">
      <formula>$B1082="DEBE"</formula>
    </cfRule>
    <cfRule type="expression" dxfId="644" priority="304">
      <formula>$B1082="TERMINADO"</formula>
    </cfRule>
    <cfRule type="expression" dxfId="643" priority="305">
      <formula>$B1082="EJECUCION"</formula>
    </cfRule>
    <cfRule type="expression" dxfId="642" priority="306">
      <formula>$B1082="ARCHIVADO"</formula>
    </cfRule>
  </conditionalFormatting>
  <conditionalFormatting sqref="T1177:AH1177 T1180:AH1206 T1178:T1179 V1178:AH1179 T1208:AH1230 T1207 V1207:AH1207 T1232:AH1246 T1231 V1231:AH1231">
    <cfRule type="expression" dxfId="641" priority="211">
      <formula>$B1133="PENDIENTE"</formula>
    </cfRule>
    <cfRule type="expression" dxfId="640" priority="212">
      <formula>$B1133="REEMBOLSO"</formula>
    </cfRule>
    <cfRule type="expression" dxfId="639" priority="213">
      <formula>$B1133="TRASLADO"</formula>
    </cfRule>
    <cfRule type="expression" dxfId="638" priority="214">
      <formula>$B1133="PROCESO"</formula>
    </cfRule>
    <cfRule type="expression" dxfId="637" priority="215">
      <formula>$B1133="DEBE"</formula>
    </cfRule>
    <cfRule type="expression" dxfId="636" priority="216">
      <formula>$B1133="TERMINADO"</formula>
    </cfRule>
    <cfRule type="expression" dxfId="635" priority="217">
      <formula>$B1133="EJECUCION"</formula>
    </cfRule>
  </conditionalFormatting>
  <conditionalFormatting sqref="T1177:AH1177 T1180:AH1206 T1178:T1179 V1178:AH1179 T1208:AH1230 T1207 V1207:AH1207 T1232:AH1246 T1231 V1231:AH1231">
    <cfRule type="expression" dxfId="634" priority="194">
      <formula>$B1133="AHORRADO"</formula>
    </cfRule>
    <cfRule type="expression" dxfId="633" priority="195">
      <formula>$B1133="ABANDONO"</formula>
    </cfRule>
    <cfRule type="expression" dxfId="632" priority="196">
      <formula>$B1133="PENDIENTE"</formula>
    </cfRule>
    <cfRule type="expression" dxfId="631" priority="197">
      <formula>$B1133="REEMBOLSO"</formula>
    </cfRule>
    <cfRule type="expression" dxfId="630" priority="198">
      <formula>$B1133="TRASLADO"</formula>
    </cfRule>
    <cfRule type="expression" dxfId="629" priority="199">
      <formula>$B1133="PROCESO"</formula>
    </cfRule>
    <cfRule type="expression" dxfId="628" priority="200">
      <formula>$B1133="DEBE"</formula>
    </cfRule>
    <cfRule type="expression" dxfId="627" priority="201">
      <formula>$B1133="TERMINADO"</formula>
    </cfRule>
    <cfRule type="expression" dxfId="626" priority="202">
      <formula>$B1133="EJECUCION"</formula>
    </cfRule>
    <cfRule type="expression" dxfId="625" priority="203">
      <formula>$B1133="PENDIENTE"</formula>
    </cfRule>
    <cfRule type="expression" dxfId="624" priority="204">
      <formula>$B1133="REEMBOLSO"</formula>
    </cfRule>
    <cfRule type="expression" dxfId="623" priority="205">
      <formula>$B1133="TRASLADO"</formula>
    </cfRule>
    <cfRule type="expression" dxfId="622" priority="206">
      <formula>$B1133="PROCESO"</formula>
    </cfRule>
    <cfRule type="expression" dxfId="621" priority="207">
      <formula>$B1133="DEBE"</formula>
    </cfRule>
    <cfRule type="expression" dxfId="620" priority="208">
      <formula>$B1133="TERMINADO"</formula>
    </cfRule>
    <cfRule type="expression" dxfId="619" priority="209">
      <formula>$B1133="EJECUCION"</formula>
    </cfRule>
    <cfRule type="expression" dxfId="618" priority="210">
      <formula>$B1133="ARCHIVADO"</formula>
    </cfRule>
  </conditionalFormatting>
  <conditionalFormatting sqref="U1247:AH1280">
    <cfRule type="expression" dxfId="617" priority="187">
      <formula>$B1203="PENDIENTE"</formula>
    </cfRule>
    <cfRule type="expression" dxfId="616" priority="188">
      <formula>$B1203="REEMBOLSO"</formula>
    </cfRule>
    <cfRule type="expression" dxfId="615" priority="189">
      <formula>$B1203="TRASLADO"</formula>
    </cfRule>
    <cfRule type="expression" dxfId="614" priority="190">
      <formula>$B1203="PROCESO"</formula>
    </cfRule>
    <cfRule type="expression" dxfId="613" priority="191">
      <formula>$B1203="DEBE"</formula>
    </cfRule>
    <cfRule type="expression" dxfId="612" priority="192">
      <formula>$B1203="TERMINADO"</formula>
    </cfRule>
    <cfRule type="expression" dxfId="611" priority="193">
      <formula>$B1203="EJECUCION"</formula>
    </cfRule>
  </conditionalFormatting>
  <conditionalFormatting sqref="U1247:AH1280">
    <cfRule type="expression" dxfId="610" priority="170">
      <formula>$B1203="AHORRADO"</formula>
    </cfRule>
    <cfRule type="expression" dxfId="609" priority="171">
      <formula>$B1203="ABANDONO"</formula>
    </cfRule>
    <cfRule type="expression" dxfId="608" priority="172">
      <formula>$B1203="PENDIENTE"</formula>
    </cfRule>
    <cfRule type="expression" dxfId="607" priority="173">
      <formula>$B1203="REEMBOLSO"</formula>
    </cfRule>
    <cfRule type="expression" dxfId="606" priority="174">
      <formula>$B1203="TRASLADO"</formula>
    </cfRule>
    <cfRule type="expression" dxfId="605" priority="175">
      <formula>$B1203="PROCESO"</formula>
    </cfRule>
    <cfRule type="expression" dxfId="604" priority="176">
      <formula>$B1203="DEBE"</formula>
    </cfRule>
    <cfRule type="expression" dxfId="603" priority="177">
      <formula>$B1203="TERMINADO"</formula>
    </cfRule>
    <cfRule type="expression" dxfId="602" priority="178">
      <formula>$B1203="EJECUCION"</formula>
    </cfRule>
    <cfRule type="expression" dxfId="601" priority="179">
      <formula>$B1203="PENDIENTE"</formula>
    </cfRule>
    <cfRule type="expression" dxfId="600" priority="180">
      <formula>$B1203="REEMBOLSO"</formula>
    </cfRule>
    <cfRule type="expression" dxfId="599" priority="181">
      <formula>$B1203="TRASLADO"</formula>
    </cfRule>
    <cfRule type="expression" dxfId="598" priority="182">
      <formula>$B1203="PROCESO"</formula>
    </cfRule>
    <cfRule type="expression" dxfId="597" priority="183">
      <formula>$B1203="DEBE"</formula>
    </cfRule>
    <cfRule type="expression" dxfId="596" priority="184">
      <formula>$B1203="TERMINADO"</formula>
    </cfRule>
    <cfRule type="expression" dxfId="595" priority="185">
      <formula>$B1203="EJECUCION"</formula>
    </cfRule>
    <cfRule type="expression" dxfId="594" priority="186">
      <formula>$B1203="ARCHIVADO"</formula>
    </cfRule>
  </conditionalFormatting>
  <conditionalFormatting sqref="U1281:AH1281">
    <cfRule type="expression" dxfId="593" priority="146">
      <formula>$B1208="PENDIENTE"</formula>
    </cfRule>
    <cfRule type="expression" dxfId="592" priority="147">
      <formula>$B1208="REEMBOLSO"</formula>
    </cfRule>
    <cfRule type="expression" dxfId="591" priority="148">
      <formula>$B1208="TRASLADO"</formula>
    </cfRule>
    <cfRule type="expression" dxfId="590" priority="149">
      <formula>$B1208="PROCESO"</formula>
    </cfRule>
    <cfRule type="expression" dxfId="589" priority="150">
      <formula>$B1208="DEBE"</formula>
    </cfRule>
    <cfRule type="expression" dxfId="588" priority="151">
      <formula>$B1208="TERMINADO"</formula>
    </cfRule>
    <cfRule type="expression" dxfId="587" priority="152">
      <formula>$B1208="EJECUCION"</formula>
    </cfRule>
  </conditionalFormatting>
  <conditionalFormatting sqref="U1281:AH1281">
    <cfRule type="expression" dxfId="586" priority="153">
      <formula>$B1208="AHORRADO"</formula>
    </cfRule>
    <cfRule type="expression" dxfId="585" priority="154">
      <formula>$B1208="ABANDONO"</formula>
    </cfRule>
    <cfRule type="expression" dxfId="584" priority="155">
      <formula>$B1208="PENDIENTE"</formula>
    </cfRule>
    <cfRule type="expression" dxfId="583" priority="156">
      <formula>$B1208="REEMBOLSO"</formula>
    </cfRule>
    <cfRule type="expression" dxfId="582" priority="157">
      <formula>$B1208="TRASLADO"</formula>
    </cfRule>
    <cfRule type="expression" dxfId="581" priority="158">
      <formula>$B1208="PROCESO"</formula>
    </cfRule>
    <cfRule type="expression" dxfId="580" priority="159">
      <formula>$B1208="DEBE"</formula>
    </cfRule>
    <cfRule type="expression" dxfId="579" priority="160">
      <formula>$B1208="TERMINADO"</formula>
    </cfRule>
    <cfRule type="expression" dxfId="578" priority="161">
      <formula>$B1208="EJECUCION"</formula>
    </cfRule>
    <cfRule type="expression" dxfId="577" priority="162">
      <formula>$B1208="PENDIENTE"</formula>
    </cfRule>
    <cfRule type="expression" dxfId="576" priority="163">
      <formula>$B1208="REEMBOLSO"</formula>
    </cfRule>
    <cfRule type="expression" dxfId="575" priority="164">
      <formula>$B1208="TRASLADO"</formula>
    </cfRule>
    <cfRule type="expression" dxfId="574" priority="165">
      <formula>$B1208="PROCESO"</formula>
    </cfRule>
    <cfRule type="expression" dxfId="573" priority="166">
      <formula>$B1208="DEBE"</formula>
    </cfRule>
    <cfRule type="expression" dxfId="572" priority="167">
      <formula>$B1208="TERMINADO"</formula>
    </cfRule>
    <cfRule type="expression" dxfId="571" priority="168">
      <formula>$B1208="EJECUCION"</formula>
    </cfRule>
    <cfRule type="expression" dxfId="570" priority="169">
      <formula>$B1208="ARCHIVADO"</formula>
    </cfRule>
  </conditionalFormatting>
  <conditionalFormatting sqref="U1282:AH1283">
    <cfRule type="expression" dxfId="569" priority="122">
      <formula>$B1214="PENDIENTE"</formula>
    </cfRule>
    <cfRule type="expression" dxfId="568" priority="123">
      <formula>$B1214="REEMBOLSO"</formula>
    </cfRule>
    <cfRule type="expression" dxfId="567" priority="124">
      <formula>$B1214="TRASLADO"</formula>
    </cfRule>
    <cfRule type="expression" dxfId="566" priority="125">
      <formula>$B1214="PROCESO"</formula>
    </cfRule>
    <cfRule type="expression" dxfId="565" priority="126">
      <formula>$B1214="DEBE"</formula>
    </cfRule>
    <cfRule type="expression" dxfId="564" priority="127">
      <formula>$B1214="TERMINADO"</formula>
    </cfRule>
    <cfRule type="expression" dxfId="563" priority="128">
      <formula>$B1214="EJECUCION"</formula>
    </cfRule>
  </conditionalFormatting>
  <conditionalFormatting sqref="U1282:AH1283">
    <cfRule type="expression" dxfId="562" priority="129">
      <formula>$B1214="AHORRADO"</formula>
    </cfRule>
    <cfRule type="expression" dxfId="561" priority="130">
      <formula>$B1214="ABANDONO"</formula>
    </cfRule>
    <cfRule type="expression" dxfId="560" priority="131">
      <formula>$B1214="PENDIENTE"</formula>
    </cfRule>
    <cfRule type="expression" dxfId="559" priority="132">
      <formula>$B1214="REEMBOLSO"</formula>
    </cfRule>
    <cfRule type="expression" dxfId="558" priority="133">
      <formula>$B1214="TRASLADO"</formula>
    </cfRule>
    <cfRule type="expression" dxfId="557" priority="134">
      <formula>$B1214="PROCESO"</formula>
    </cfRule>
    <cfRule type="expression" dxfId="556" priority="135">
      <formula>$B1214="DEBE"</formula>
    </cfRule>
    <cfRule type="expression" dxfId="555" priority="136">
      <formula>$B1214="TERMINADO"</formula>
    </cfRule>
    <cfRule type="expression" dxfId="554" priority="137">
      <formula>$B1214="EJECUCION"</formula>
    </cfRule>
    <cfRule type="expression" dxfId="553" priority="138">
      <formula>$B1214="PENDIENTE"</formula>
    </cfRule>
    <cfRule type="expression" dxfId="552" priority="139">
      <formula>$B1214="REEMBOLSO"</formula>
    </cfRule>
    <cfRule type="expression" dxfId="551" priority="140">
      <formula>$B1214="TRASLADO"</formula>
    </cfRule>
    <cfRule type="expression" dxfId="550" priority="141">
      <formula>$B1214="PROCESO"</formula>
    </cfRule>
    <cfRule type="expression" dxfId="549" priority="142">
      <formula>$B1214="DEBE"</formula>
    </cfRule>
    <cfRule type="expression" dxfId="548" priority="143">
      <formula>$B1214="TERMINADO"</formula>
    </cfRule>
    <cfRule type="expression" dxfId="547" priority="144">
      <formula>$B1214="EJECUCION"</formula>
    </cfRule>
    <cfRule type="expression" dxfId="546" priority="145">
      <formula>$B1214="ARCHIVADO"</formula>
    </cfRule>
  </conditionalFormatting>
  <conditionalFormatting sqref="U1283:AH1283">
    <cfRule type="expression" dxfId="545" priority="98">
      <formula>$B1211="PENDIENTE"</formula>
    </cfRule>
    <cfRule type="expression" dxfId="544" priority="99">
      <formula>$B1211="REEMBOLSO"</formula>
    </cfRule>
    <cfRule type="expression" dxfId="543" priority="100">
      <formula>$B1211="TRASLADO"</formula>
    </cfRule>
    <cfRule type="expression" dxfId="542" priority="101">
      <formula>$B1211="PROCESO"</formula>
    </cfRule>
    <cfRule type="expression" dxfId="541" priority="102">
      <formula>$B1211="DEBE"</formula>
    </cfRule>
    <cfRule type="expression" dxfId="540" priority="103">
      <formula>$B1211="TERMINADO"</formula>
    </cfRule>
    <cfRule type="expression" dxfId="539" priority="104">
      <formula>$B1211="EJECUCION"</formula>
    </cfRule>
  </conditionalFormatting>
  <conditionalFormatting sqref="U1283:AH1283">
    <cfRule type="expression" dxfId="538" priority="105">
      <formula>$B1211="AHORRADO"</formula>
    </cfRule>
    <cfRule type="expression" dxfId="537" priority="106">
      <formula>$B1211="ABANDONO"</formula>
    </cfRule>
    <cfRule type="expression" dxfId="536" priority="107">
      <formula>$B1211="PENDIENTE"</formula>
    </cfRule>
    <cfRule type="expression" dxfId="535" priority="108">
      <formula>$B1211="REEMBOLSO"</formula>
    </cfRule>
    <cfRule type="expression" dxfId="534" priority="109">
      <formula>$B1211="TRASLADO"</formula>
    </cfRule>
    <cfRule type="expression" dxfId="533" priority="110">
      <formula>$B1211="PROCESO"</formula>
    </cfRule>
    <cfRule type="expression" dxfId="532" priority="111">
      <formula>$B1211="DEBE"</formula>
    </cfRule>
    <cfRule type="expression" dxfId="531" priority="112">
      <formula>$B1211="TERMINADO"</formula>
    </cfRule>
    <cfRule type="expression" dxfId="530" priority="113">
      <formula>$B1211="EJECUCION"</formula>
    </cfRule>
    <cfRule type="expression" dxfId="529" priority="114">
      <formula>$B1211="PENDIENTE"</formula>
    </cfRule>
    <cfRule type="expression" dxfId="528" priority="115">
      <formula>$B1211="REEMBOLSO"</formula>
    </cfRule>
    <cfRule type="expression" dxfId="527" priority="116">
      <formula>$B1211="TRASLADO"</formula>
    </cfRule>
    <cfRule type="expression" dxfId="526" priority="117">
      <formula>$B1211="PROCESO"</formula>
    </cfRule>
    <cfRule type="expression" dxfId="525" priority="118">
      <formula>$B1211="DEBE"</formula>
    </cfRule>
    <cfRule type="expression" dxfId="524" priority="119">
      <formula>$B1211="TERMINADO"</formula>
    </cfRule>
    <cfRule type="expression" dxfId="523" priority="120">
      <formula>$B1211="EJECUCION"</formula>
    </cfRule>
    <cfRule type="expression" dxfId="522" priority="121">
      <formula>$B1211="ARCHIVADO"</formula>
    </cfRule>
  </conditionalFormatting>
  <conditionalFormatting sqref="T1247:T1445">
    <cfRule type="expression" dxfId="521" priority="91">
      <formula>$B1203="PENDIENTE"</formula>
    </cfRule>
    <cfRule type="expression" dxfId="520" priority="92">
      <formula>$B1203="REEMBOLSO"</formula>
    </cfRule>
    <cfRule type="expression" dxfId="519" priority="93">
      <formula>$B1203="TRASLADO"</formula>
    </cfRule>
    <cfRule type="expression" dxfId="518" priority="94">
      <formula>$B1203="PROCESO"</formula>
    </cfRule>
    <cfRule type="expression" dxfId="517" priority="95">
      <formula>$B1203="DEBE"</formula>
    </cfRule>
    <cfRule type="expression" dxfId="516" priority="96">
      <formula>$B1203="TERMINADO"</formula>
    </cfRule>
    <cfRule type="expression" dxfId="515" priority="97">
      <formula>$B1203="EJECUCION"</formula>
    </cfRule>
  </conditionalFormatting>
  <conditionalFormatting sqref="T1247:T1445">
    <cfRule type="expression" dxfId="514" priority="74">
      <formula>$B1203="AHORRADO"</formula>
    </cfRule>
    <cfRule type="expression" dxfId="513" priority="75">
      <formula>$B1203="ABANDONO"</formula>
    </cfRule>
    <cfRule type="expression" dxfId="512" priority="76">
      <formula>$B1203="PENDIENTE"</formula>
    </cfRule>
    <cfRule type="expression" dxfId="511" priority="77">
      <formula>$B1203="REEMBOLSO"</formula>
    </cfRule>
    <cfRule type="expression" dxfId="510" priority="78">
      <formula>$B1203="TRASLADO"</formula>
    </cfRule>
    <cfRule type="expression" dxfId="509" priority="79">
      <formula>$B1203="PROCESO"</formula>
    </cfRule>
    <cfRule type="expression" dxfId="508" priority="80">
      <formula>$B1203="DEBE"</formula>
    </cfRule>
    <cfRule type="expression" dxfId="507" priority="81">
      <formula>$B1203="TERMINADO"</formula>
    </cfRule>
    <cfRule type="expression" dxfId="506" priority="82">
      <formula>$B1203="EJECUCION"</formula>
    </cfRule>
    <cfRule type="expression" dxfId="505" priority="83">
      <formula>$B1203="PENDIENTE"</formula>
    </cfRule>
    <cfRule type="expression" dxfId="504" priority="84">
      <formula>$B1203="REEMBOLSO"</formula>
    </cfRule>
    <cfRule type="expression" dxfId="503" priority="85">
      <formula>$B1203="TRASLADO"</formula>
    </cfRule>
    <cfRule type="expression" dxfId="502" priority="86">
      <formula>$B1203="PROCESO"</formula>
    </cfRule>
    <cfRule type="expression" dxfId="501" priority="87">
      <formula>$B1203="DEBE"</formula>
    </cfRule>
    <cfRule type="expression" dxfId="500" priority="88">
      <formula>$B1203="TERMINADO"</formula>
    </cfRule>
    <cfRule type="expression" dxfId="499" priority="89">
      <formula>$B1203="EJECUCION"</formula>
    </cfRule>
    <cfRule type="expression" dxfId="498" priority="90">
      <formula>$B1203="ARCHIVADO"</formula>
    </cfRule>
  </conditionalFormatting>
  <conditionalFormatting sqref="A1:A2">
    <cfRule type="expression" dxfId="497" priority="73">
      <formula>$S14+$S13=0</formula>
    </cfRule>
  </conditionalFormatting>
  <conditionalFormatting sqref="T13:T56">
    <cfRule type="expression" dxfId="496" priority="66">
      <formula>$B1048545="PENDIENTE"</formula>
    </cfRule>
    <cfRule type="expression" dxfId="495" priority="67">
      <formula>$B1048545="REEMBOLSO"</formula>
    </cfRule>
    <cfRule type="expression" dxfId="494" priority="68">
      <formula>$B1048545="TRASLADO"</formula>
    </cfRule>
    <cfRule type="expression" dxfId="493" priority="69">
      <formula>$B1048545="PROCESO"</formula>
    </cfRule>
    <cfRule type="expression" dxfId="492" priority="70">
      <formula>$B1048545="DEBE"</formula>
    </cfRule>
    <cfRule type="expression" dxfId="491" priority="71">
      <formula>$B1048545="TERMINADO"</formula>
    </cfRule>
    <cfRule type="expression" dxfId="490" priority="72">
      <formula>$B1048545="EJECUCION"</formula>
    </cfRule>
  </conditionalFormatting>
  <conditionalFormatting sqref="T13:T56">
    <cfRule type="expression" dxfId="489" priority="49">
      <formula>$B1048545="AHORRADO"</formula>
    </cfRule>
    <cfRule type="expression" dxfId="488" priority="50">
      <formula>$B1048545="ABANDONO"</formula>
    </cfRule>
    <cfRule type="expression" dxfId="487" priority="51">
      <formula>$B1048545="PENDIENTE"</formula>
    </cfRule>
    <cfRule type="expression" dxfId="486" priority="52">
      <formula>$B1048545="REEMBOLSO"</formula>
    </cfRule>
    <cfRule type="expression" dxfId="485" priority="53">
      <formula>$B1048545="TRASLADO"</formula>
    </cfRule>
    <cfRule type="expression" dxfId="484" priority="54">
      <formula>$B1048545="PROCESO"</formula>
    </cfRule>
    <cfRule type="expression" dxfId="483" priority="55">
      <formula>$B1048545="DEBE"</formula>
    </cfRule>
    <cfRule type="expression" dxfId="482" priority="56">
      <formula>$B1048545="TERMINADO"</formula>
    </cfRule>
    <cfRule type="expression" dxfId="481" priority="57">
      <formula>$B1048545="EJECUCION"</formula>
    </cfRule>
    <cfRule type="expression" dxfId="480" priority="58">
      <formula>$B1048545="PENDIENTE"</formula>
    </cfRule>
    <cfRule type="expression" dxfId="479" priority="59">
      <formula>$B1048545="REEMBOLSO"</formula>
    </cfRule>
    <cfRule type="expression" dxfId="478" priority="60">
      <formula>$B1048545="TRASLADO"</formula>
    </cfRule>
    <cfRule type="expression" dxfId="477" priority="61">
      <formula>$B1048545="PROCESO"</formula>
    </cfRule>
    <cfRule type="expression" dxfId="476" priority="62">
      <formula>$B1048545="DEBE"</formula>
    </cfRule>
    <cfRule type="expression" dxfId="475" priority="63">
      <formula>$B1048545="TERMINADO"</formula>
    </cfRule>
    <cfRule type="expression" dxfId="474" priority="64">
      <formula>$B1048545="EJECUCION"</formula>
    </cfRule>
    <cfRule type="expression" dxfId="473" priority="65">
      <formula>$B1048545="ARCHIVADO"</formula>
    </cfRule>
  </conditionalFormatting>
  <conditionalFormatting sqref="CG55:CH57">
    <cfRule type="expression" dxfId="472" priority="42">
      <formula>$B19="PENDIENTE"</formula>
    </cfRule>
    <cfRule type="expression" dxfId="471" priority="43">
      <formula>$B19="REEMBOLSO"</formula>
    </cfRule>
    <cfRule type="expression" dxfId="470" priority="44">
      <formula>$B19="TRASLADO"</formula>
    </cfRule>
    <cfRule type="expression" dxfId="469" priority="45">
      <formula>$B19="PROCESO"</formula>
    </cfRule>
    <cfRule type="expression" dxfId="468" priority="46">
      <formula>$B19="DEBE"</formula>
    </cfRule>
    <cfRule type="expression" dxfId="467" priority="47">
      <formula>$B19="TERMINADO"</formula>
    </cfRule>
    <cfRule type="expression" dxfId="466" priority="48">
      <formula>$B19="EJECUCION"</formula>
    </cfRule>
  </conditionalFormatting>
  <conditionalFormatting sqref="CG55:CH57">
    <cfRule type="expression" dxfId="465" priority="25">
      <formula>$B19="AHORRADO"</formula>
    </cfRule>
    <cfRule type="expression" dxfId="464" priority="26">
      <formula>$B19="ABANDONO"</formula>
    </cfRule>
    <cfRule type="expression" dxfId="463" priority="27">
      <formula>$B19="PENDIENTE"</formula>
    </cfRule>
    <cfRule type="expression" dxfId="462" priority="28">
      <formula>$B19="REEMBOLSO"</formula>
    </cfRule>
    <cfRule type="expression" dxfId="461" priority="29">
      <formula>$B19="TRASLADO"</formula>
    </cfRule>
    <cfRule type="expression" dxfId="460" priority="30">
      <formula>$B19="PROCESO"</formula>
    </cfRule>
    <cfRule type="expression" dxfId="459" priority="31">
      <formula>$B19="DEBE"</formula>
    </cfRule>
    <cfRule type="expression" dxfId="458" priority="32">
      <formula>$B19="TERMINADO"</formula>
    </cfRule>
    <cfRule type="expression" dxfId="457" priority="33">
      <formula>$B19="EJECUCION"</formula>
    </cfRule>
    <cfRule type="expression" dxfId="456" priority="34">
      <formula>$B19="PENDIENTE"</formula>
    </cfRule>
    <cfRule type="expression" dxfId="455" priority="35">
      <formula>$B19="REEMBOLSO"</formula>
    </cfRule>
    <cfRule type="expression" dxfId="454" priority="36">
      <formula>$B19="TRASLADO"</formula>
    </cfRule>
    <cfRule type="expression" dxfId="453" priority="37">
      <formula>$B19="PROCESO"</formula>
    </cfRule>
    <cfRule type="expression" dxfId="452" priority="38">
      <formula>$B19="DEBE"</formula>
    </cfRule>
    <cfRule type="expression" dxfId="451" priority="39">
      <formula>$B19="TERMINADO"</formula>
    </cfRule>
    <cfRule type="expression" dxfId="450" priority="40">
      <formula>$B19="EJECUCION"</formula>
    </cfRule>
    <cfRule type="expression" dxfId="449" priority="41">
      <formula>$B19="ARCHIVADO"</formula>
    </cfRule>
  </conditionalFormatting>
  <conditionalFormatting sqref="U8">
    <cfRule type="expression" dxfId="448" priority="18">
      <formula>$B8="PENDIENTE"</formula>
    </cfRule>
    <cfRule type="expression" dxfId="447" priority="19">
      <formula>$B8="REEMBOLSO"</formula>
    </cfRule>
    <cfRule type="expression" dxfId="446" priority="20">
      <formula>$B8="TRASLADO"</formula>
    </cfRule>
    <cfRule type="expression" dxfId="445" priority="21">
      <formula>$B8="PROCESO"</formula>
    </cfRule>
    <cfRule type="expression" dxfId="444" priority="22">
      <formula>$B8="DEBE"</formula>
    </cfRule>
    <cfRule type="expression" dxfId="443" priority="23">
      <formula>$B8="TERMINADO"</formula>
    </cfRule>
    <cfRule type="expression" dxfId="442" priority="24">
      <formula>$B8="EJECUCION"</formula>
    </cfRule>
  </conditionalFormatting>
  <conditionalFormatting sqref="U8">
    <cfRule type="expression" dxfId="441" priority="1">
      <formula>$B8="AHORRADO"</formula>
    </cfRule>
    <cfRule type="expression" dxfId="440" priority="2">
      <formula>$B8="ABANDONO"</formula>
    </cfRule>
    <cfRule type="expression" dxfId="439" priority="3">
      <formula>$B8="PENDIENTE"</formula>
    </cfRule>
    <cfRule type="expression" dxfId="438" priority="4">
      <formula>$B8="REEMBOLSO"</formula>
    </cfRule>
    <cfRule type="expression" dxfId="437" priority="5">
      <formula>$B8="TRASLADO"</formula>
    </cfRule>
    <cfRule type="expression" dxfId="436" priority="6">
      <formula>$B8="PROCESO"</formula>
    </cfRule>
    <cfRule type="expression" dxfId="435" priority="7">
      <formula>$B8="DEBE"</formula>
    </cfRule>
    <cfRule type="expression" dxfId="434" priority="8">
      <formula>$B8="TERMINADO"</formula>
    </cfRule>
    <cfRule type="expression" dxfId="433" priority="9">
      <formula>$B8="EJECUCION"</formula>
    </cfRule>
    <cfRule type="expression" dxfId="432" priority="10">
      <formula>$B8="PENDIENTE"</formula>
    </cfRule>
    <cfRule type="expression" dxfId="431" priority="11">
      <formula>$B8="REEMBOLSO"</formula>
    </cfRule>
    <cfRule type="expression" dxfId="430" priority="12">
      <formula>$B8="TRASLADO"</formula>
    </cfRule>
    <cfRule type="expression" dxfId="429" priority="13">
      <formula>$B8="PROCESO"</formula>
    </cfRule>
    <cfRule type="expression" dxfId="428" priority="14">
      <formula>$B8="DEBE"</formula>
    </cfRule>
    <cfRule type="expression" dxfId="427" priority="15">
      <formula>$B8="TERMINADO"</formula>
    </cfRule>
    <cfRule type="expression" dxfId="426" priority="16">
      <formula>$B8="EJECUCION"</formula>
    </cfRule>
    <cfRule type="expression" dxfId="425"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248" t="s">
        <v>7855</v>
      </c>
      <c r="V2" s="1248"/>
      <c r="W2" s="1248"/>
      <c r="X2" s="1248"/>
      <c r="Y2" s="1248"/>
      <c r="Z2" s="1248"/>
      <c r="AA2" s="1248"/>
      <c r="AB2" s="1248"/>
      <c r="AC2" s="1248"/>
      <c r="AD2" s="1248"/>
      <c r="AE2" s="1248"/>
      <c r="AF2" s="1248"/>
      <c r="AG2" s="1248"/>
      <c r="AH2" s="1248"/>
      <c r="AI2" s="1248"/>
      <c r="AJ2" s="1248"/>
      <c r="AK2" s="1248"/>
      <c r="AL2" s="1248"/>
      <c r="AM2" s="1248"/>
      <c r="AN2" s="747"/>
    </row>
    <row r="3" spans="1:60" ht="6.75" customHeight="1" x14ac:dyDescent="0.25">
      <c r="D3" s="746"/>
      <c r="E3" s="746"/>
      <c r="F3" s="746"/>
      <c r="K3" s="747"/>
      <c r="L3" s="747"/>
      <c r="M3" s="747"/>
      <c r="N3" s="747"/>
      <c r="O3" s="747"/>
      <c r="P3" s="747"/>
      <c r="Q3" s="747"/>
      <c r="R3" s="747"/>
      <c r="S3" s="747"/>
      <c r="T3" s="747"/>
      <c r="U3" s="1248"/>
      <c r="V3" s="1248"/>
      <c r="W3" s="1248"/>
      <c r="X3" s="1248"/>
      <c r="Y3" s="1248"/>
      <c r="Z3" s="1248"/>
      <c r="AA3" s="1248"/>
      <c r="AB3" s="1248"/>
      <c r="AC3" s="1248"/>
      <c r="AD3" s="1248"/>
      <c r="AE3" s="1248"/>
      <c r="AF3" s="1248"/>
      <c r="AG3" s="1248"/>
      <c r="AH3" s="1248"/>
      <c r="AI3" s="1248"/>
      <c r="AJ3" s="1248"/>
      <c r="AK3" s="1248"/>
      <c r="AL3" s="1248"/>
      <c r="AM3" s="1248"/>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249" t="s">
        <v>7856</v>
      </c>
      <c r="V5" s="1249"/>
      <c r="W5" s="1249"/>
      <c r="X5" s="1249"/>
      <c r="Y5" s="1249"/>
      <c r="Z5" s="1249"/>
      <c r="AA5" s="1249"/>
      <c r="AB5" s="1249"/>
      <c r="AC5" s="1249"/>
      <c r="AD5" s="1249"/>
      <c r="AE5" s="1249"/>
      <c r="AF5" s="1249"/>
      <c r="AG5" s="1250" t="e">
        <f ca="1">PYS!Y24</f>
        <v>#N/A</v>
      </c>
      <c r="AH5" s="1250"/>
      <c r="AI5" s="1250"/>
      <c r="AJ5" s="1250"/>
      <c r="AK5" s="1250"/>
      <c r="AL5" s="1250"/>
      <c r="AM5" s="1250"/>
      <c r="AN5" s="747"/>
    </row>
    <row r="6" spans="1:60" ht="27" customHeight="1" x14ac:dyDescent="0.25">
      <c r="A6" s="1251" t="s">
        <v>7857</v>
      </c>
      <c r="B6" s="1251"/>
      <c r="C6" s="1251"/>
      <c r="D6" s="1251"/>
      <c r="E6" s="1251"/>
      <c r="F6" s="1251"/>
      <c r="G6" s="1251"/>
      <c r="H6" s="1251"/>
      <c r="I6" s="1251"/>
      <c r="J6" s="1251"/>
      <c r="K6" s="1251"/>
      <c r="L6" s="1251"/>
      <c r="M6" s="1251"/>
      <c r="N6" s="1251"/>
      <c r="O6" s="1251"/>
      <c r="P6" s="1251"/>
      <c r="Q6" s="1251"/>
      <c r="R6" s="1251"/>
      <c r="S6" s="1251"/>
      <c r="T6" s="1251"/>
      <c r="U6" s="1251"/>
      <c r="V6" s="1251"/>
      <c r="W6" s="1251"/>
      <c r="X6" s="1251"/>
      <c r="Y6" s="1251"/>
      <c r="Z6" s="1251"/>
      <c r="AA6" s="1251"/>
      <c r="AB6" s="1251"/>
      <c r="AC6" s="1251"/>
      <c r="AD6" s="1251"/>
      <c r="AE6" s="1251"/>
      <c r="AF6" s="1251"/>
      <c r="AG6" s="1251"/>
      <c r="AH6" s="1251"/>
      <c r="AI6" s="1251"/>
      <c r="AJ6" s="1251"/>
      <c r="AK6" s="1251"/>
      <c r="AL6" s="1251"/>
      <c r="AM6" s="1251"/>
      <c r="AN6" s="1251"/>
      <c r="AO6" s="1251"/>
      <c r="AP6" s="1251"/>
      <c r="AQ6" s="1251"/>
      <c r="AR6" s="1251"/>
      <c r="AS6" s="1251"/>
      <c r="AT6" s="1251"/>
      <c r="AU6" s="1251"/>
      <c r="AV6" s="1251"/>
      <c r="AW6" s="1251"/>
      <c r="AX6" s="1251"/>
      <c r="AY6" s="1251"/>
      <c r="AZ6" s="1251"/>
      <c r="BA6" s="1251"/>
      <c r="BB6" s="1251"/>
      <c r="BC6" s="1251"/>
      <c r="BD6" s="1251"/>
      <c r="BE6" s="1251"/>
      <c r="BF6" s="1251"/>
      <c r="BG6" s="1251"/>
      <c r="BH6" s="1251"/>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252" t="s">
        <v>7858</v>
      </c>
      <c r="B8" s="1253"/>
      <c r="C8" s="1253"/>
      <c r="D8" s="1253"/>
      <c r="E8" s="1253"/>
      <c r="F8" s="1253"/>
      <c r="G8" s="1253"/>
      <c r="H8" s="1253"/>
      <c r="I8" s="1253"/>
      <c r="J8" s="1253"/>
      <c r="K8" s="1253"/>
      <c r="L8" s="1253"/>
      <c r="M8" s="1253"/>
      <c r="N8" s="1253"/>
      <c r="O8" s="1253"/>
      <c r="P8" s="1253"/>
      <c r="Q8" s="1253"/>
      <c r="R8" s="1253"/>
      <c r="S8" s="1253"/>
      <c r="T8" s="1253"/>
      <c r="U8" s="1253"/>
      <c r="V8" s="1253"/>
      <c r="W8" s="1253"/>
      <c r="X8" s="1253"/>
      <c r="Y8" s="1253"/>
      <c r="Z8" s="1253"/>
      <c r="AA8" s="1253"/>
      <c r="AB8" s="1253"/>
      <c r="AC8" s="1253"/>
      <c r="AD8" s="1253"/>
      <c r="AE8" s="1253"/>
      <c r="AF8" s="1253"/>
      <c r="AG8" s="1253"/>
      <c r="AH8" s="1253"/>
      <c r="AI8" s="1253"/>
      <c r="AJ8" s="1253"/>
      <c r="AK8" s="1253"/>
      <c r="AL8" s="1253"/>
      <c r="AM8" s="1253"/>
      <c r="AN8" s="1254"/>
      <c r="AO8" s="1253"/>
      <c r="AP8" s="1253"/>
      <c r="AQ8" s="1253"/>
      <c r="AR8" s="1253"/>
      <c r="AS8" s="1253"/>
      <c r="AT8" s="1253"/>
      <c r="AU8" s="1253"/>
      <c r="AV8" s="1253"/>
      <c r="AW8" s="1253"/>
      <c r="AX8" s="1253"/>
      <c r="AY8" s="1253"/>
      <c r="AZ8" s="1253"/>
      <c r="BA8" s="1253"/>
      <c r="BB8" s="1253"/>
      <c r="BC8" s="1253"/>
      <c r="BD8" s="1253"/>
      <c r="BE8" s="1253"/>
      <c r="BF8" s="1253"/>
      <c r="BG8" s="1253"/>
      <c r="BH8" s="1255"/>
    </row>
    <row r="9" spans="1:60" ht="7.5" customHeight="1" x14ac:dyDescent="0.25">
      <c r="A9" s="1256" t="s">
        <v>7</v>
      </c>
      <c r="B9" s="1257"/>
      <c r="C9" s="1257"/>
      <c r="D9" s="1257"/>
      <c r="E9" s="1257"/>
      <c r="F9" s="1257"/>
      <c r="G9" s="1257"/>
      <c r="H9" s="1257"/>
      <c r="I9" s="1257"/>
      <c r="J9" s="1257"/>
      <c r="K9" s="1257"/>
      <c r="L9" s="1257"/>
      <c r="M9" s="1257"/>
      <c r="N9" s="1257"/>
      <c r="O9" s="1257"/>
      <c r="P9" s="1257"/>
      <c r="Q9" s="1258"/>
      <c r="R9" s="1256" t="s">
        <v>11</v>
      </c>
      <c r="S9" s="1257"/>
      <c r="T9" s="1257"/>
      <c r="U9" s="1257"/>
      <c r="V9" s="1257"/>
      <c r="W9" s="1257"/>
      <c r="X9" s="1257"/>
      <c r="Y9" s="1257"/>
      <c r="Z9" s="1257"/>
      <c r="AA9" s="1257"/>
      <c r="AB9" s="1257"/>
      <c r="AC9" s="1257"/>
      <c r="AD9" s="1257"/>
      <c r="AE9" s="1257"/>
      <c r="AF9" s="1257"/>
      <c r="AG9" s="1257"/>
      <c r="AH9" s="1257"/>
      <c r="AI9" s="1257"/>
      <c r="AJ9" s="1257"/>
      <c r="AK9" s="1257"/>
      <c r="AL9" s="1257"/>
      <c r="AM9" s="1258"/>
      <c r="AN9" s="1259" t="s">
        <v>12</v>
      </c>
      <c r="AO9" s="1260"/>
      <c r="AP9" s="1260"/>
      <c r="AQ9" s="1260"/>
      <c r="AR9" s="1260"/>
      <c r="AS9" s="1260"/>
      <c r="AT9" s="1260"/>
      <c r="AU9" s="1260"/>
      <c r="AV9" s="1260"/>
      <c r="AW9" s="1260"/>
      <c r="AX9" s="1260"/>
      <c r="AY9" s="1260"/>
      <c r="AZ9" s="1260"/>
      <c r="BA9" s="1260"/>
      <c r="BB9" s="1260"/>
      <c r="BC9" s="1260"/>
      <c r="BD9" s="1260"/>
      <c r="BE9" s="1260"/>
      <c r="BF9" s="1260"/>
      <c r="BG9" s="1260"/>
      <c r="BH9" s="1261"/>
    </row>
    <row r="10" spans="1:60" ht="13.5" customHeight="1" x14ac:dyDescent="0.25">
      <c r="A10" s="1269">
        <f>PYS!B23</f>
        <v>0</v>
      </c>
      <c r="B10" s="1270"/>
      <c r="C10" s="1270"/>
      <c r="D10" s="1270"/>
      <c r="E10" s="1270"/>
      <c r="F10" s="1270"/>
      <c r="G10" s="1270"/>
      <c r="H10" s="1270"/>
      <c r="I10" s="1270"/>
      <c r="J10" s="1270"/>
      <c r="K10" s="1270"/>
      <c r="L10" s="1270"/>
      <c r="M10" s="1270"/>
      <c r="N10" s="1270"/>
      <c r="O10" s="1270"/>
      <c r="P10" s="1270"/>
      <c r="Q10" s="1271"/>
      <c r="R10" s="1272">
        <f>PYS!B28</f>
        <v>0</v>
      </c>
      <c r="S10" s="1273"/>
      <c r="T10" s="1273"/>
      <c r="U10" s="1273"/>
      <c r="V10" s="1273"/>
      <c r="W10" s="1273"/>
      <c r="X10" s="1273"/>
      <c r="Y10" s="1273"/>
      <c r="Z10" s="1273"/>
      <c r="AA10" s="1273"/>
      <c r="AB10" s="1273"/>
      <c r="AC10" s="1273"/>
      <c r="AD10" s="1273"/>
      <c r="AE10" s="1273"/>
      <c r="AF10" s="1273"/>
      <c r="AG10" s="1273"/>
      <c r="AH10" s="1273"/>
      <c r="AI10" s="1273"/>
      <c r="AJ10" s="1273"/>
      <c r="AK10" s="1273"/>
      <c r="AL10" s="1273"/>
      <c r="AM10" s="1274"/>
      <c r="AN10" s="1269">
        <f>PYS!B30</f>
        <v>0</v>
      </c>
      <c r="AO10" s="1270"/>
      <c r="AP10" s="1270"/>
      <c r="AQ10" s="1270"/>
      <c r="AR10" s="1270"/>
      <c r="AS10" s="1270"/>
      <c r="AT10" s="1270"/>
      <c r="AU10" s="1270"/>
      <c r="AV10" s="1270"/>
      <c r="AW10" s="1270"/>
      <c r="AX10" s="1270"/>
      <c r="AY10" s="1270"/>
      <c r="AZ10" s="1270"/>
      <c r="BA10" s="1270"/>
      <c r="BB10" s="1270"/>
      <c r="BC10" s="1270"/>
      <c r="BD10" s="1270"/>
      <c r="BE10" s="1270"/>
      <c r="BF10" s="1270"/>
      <c r="BG10" s="1270"/>
      <c r="BH10" s="1271"/>
    </row>
    <row r="11" spans="1:60" ht="9" customHeight="1" x14ac:dyDescent="0.25">
      <c r="A11" s="1239" t="s">
        <v>13</v>
      </c>
      <c r="B11" s="1240"/>
      <c r="C11" s="1240"/>
      <c r="D11" s="1240"/>
      <c r="E11" s="1240"/>
      <c r="F11" s="1240"/>
      <c r="G11" s="1240"/>
      <c r="H11" s="1240"/>
      <c r="I11" s="1240"/>
      <c r="J11" s="1240"/>
      <c r="K11" s="1240"/>
      <c r="L11" s="1240"/>
      <c r="M11" s="1240"/>
      <c r="N11" s="1240"/>
      <c r="O11" s="1240"/>
      <c r="P11" s="1240"/>
      <c r="Q11" s="1240"/>
      <c r="R11" s="1239" t="s">
        <v>7859</v>
      </c>
      <c r="S11" s="1240"/>
      <c r="T11" s="1240"/>
      <c r="U11" s="1240"/>
      <c r="V11" s="1240"/>
      <c r="W11" s="1240"/>
      <c r="X11" s="1240"/>
      <c r="Y11" s="1240"/>
      <c r="Z11" s="1240"/>
      <c r="AA11" s="1240"/>
      <c r="AB11" s="1240"/>
      <c r="AC11" s="1240"/>
      <c r="AD11" s="1239" t="s">
        <v>18</v>
      </c>
      <c r="AE11" s="1240"/>
      <c r="AF11" s="1240"/>
      <c r="AG11" s="1240"/>
      <c r="AH11" s="1240"/>
      <c r="AI11" s="1240"/>
      <c r="AJ11" s="1240"/>
      <c r="AK11" s="1240"/>
      <c r="AL11" s="1240"/>
      <c r="AM11" s="1241"/>
      <c r="AN11" s="1242" t="s">
        <v>6074</v>
      </c>
      <c r="AO11" s="1243"/>
      <c r="AP11" s="1243"/>
      <c r="AQ11" s="1243"/>
      <c r="AR11" s="1243"/>
      <c r="AS11" s="1243"/>
      <c r="AT11" s="1243"/>
      <c r="AU11" s="1243"/>
      <c r="AV11" s="1243"/>
      <c r="AW11" s="1243"/>
      <c r="AX11" s="1244"/>
      <c r="AY11" s="1242" t="s">
        <v>7039</v>
      </c>
      <c r="AZ11" s="1243"/>
      <c r="BA11" s="1243"/>
      <c r="BB11" s="1243"/>
      <c r="BC11" s="1243"/>
      <c r="BD11" s="1243"/>
      <c r="BE11" s="1243"/>
      <c r="BF11" s="1243"/>
      <c r="BG11" s="1243"/>
      <c r="BH11" s="1244"/>
    </row>
    <row r="12" spans="1:60" ht="10.5" customHeight="1" x14ac:dyDescent="0.25">
      <c r="A12" s="1262">
        <f>PYS!B24</f>
        <v>0</v>
      </c>
      <c r="B12" s="1263"/>
      <c r="C12" s="1263"/>
      <c r="D12" s="1263"/>
      <c r="E12" s="1263"/>
      <c r="F12" s="1263"/>
      <c r="G12" s="1263"/>
      <c r="H12" s="1263"/>
      <c r="I12" s="1263"/>
      <c r="J12" s="1263"/>
      <c r="K12" s="1263"/>
      <c r="L12" s="1263"/>
      <c r="M12" s="1263"/>
      <c r="N12" s="1263"/>
      <c r="O12" s="1263"/>
      <c r="P12" s="1263"/>
      <c r="Q12" s="1263"/>
      <c r="R12" s="1264">
        <f>PYS!B31</f>
        <v>0</v>
      </c>
      <c r="S12" s="1265"/>
      <c r="T12" s="1265"/>
      <c r="U12" s="1265"/>
      <c r="V12" s="1265"/>
      <c r="W12" s="1265"/>
      <c r="X12" s="1265"/>
      <c r="Y12" s="1265"/>
      <c r="Z12" s="1265"/>
      <c r="AA12" s="1265"/>
      <c r="AB12" s="1265"/>
      <c r="AC12" s="1265"/>
      <c r="AD12" s="1262">
        <f>PYS!B29</f>
        <v>0</v>
      </c>
      <c r="AE12" s="1263"/>
      <c r="AF12" s="1263"/>
      <c r="AG12" s="1263"/>
      <c r="AH12" s="1263"/>
      <c r="AI12" s="1263"/>
      <c r="AJ12" s="1263"/>
      <c r="AK12" s="1263"/>
      <c r="AL12" s="1263"/>
      <c r="AM12" s="1266"/>
      <c r="AN12" s="1262">
        <f>PYS!B25</f>
        <v>0</v>
      </c>
      <c r="AO12" s="1263"/>
      <c r="AP12" s="1263"/>
      <c r="AQ12" s="1263"/>
      <c r="AR12" s="1263"/>
      <c r="AS12" s="1263"/>
      <c r="AT12" s="1263"/>
      <c r="AU12" s="1263"/>
      <c r="AV12" s="1263"/>
      <c r="AW12" s="1263"/>
      <c r="AX12" s="1266"/>
      <c r="AY12" s="1262">
        <f>PYS!B26</f>
        <v>0</v>
      </c>
      <c r="AZ12" s="1263"/>
      <c r="BA12" s="1263"/>
      <c r="BB12" s="1263"/>
      <c r="BC12" s="1263"/>
      <c r="BD12" s="1263"/>
      <c r="BE12" s="1263"/>
      <c r="BF12" s="1263"/>
      <c r="BG12" s="1263"/>
      <c r="BH12" s="1266"/>
    </row>
    <row r="13" spans="1:60" ht="4.5" customHeight="1" x14ac:dyDescent="0.25"/>
    <row r="14" spans="1:60" ht="15" customHeight="1" x14ac:dyDescent="0.25">
      <c r="A14" s="1267" t="s">
        <v>7860</v>
      </c>
      <c r="B14" s="1268"/>
      <c r="C14" s="1268"/>
      <c r="D14" s="1268"/>
      <c r="E14" s="1268"/>
      <c r="F14" s="1268"/>
      <c r="G14" s="1268"/>
      <c r="H14" s="1268"/>
      <c r="I14" s="1268"/>
      <c r="J14" s="1268"/>
      <c r="K14" s="1268"/>
      <c r="L14" s="1268"/>
      <c r="M14" s="1268"/>
      <c r="N14" s="1268"/>
      <c r="O14" s="1268"/>
      <c r="P14" s="1268"/>
      <c r="Q14" s="1268"/>
      <c r="R14" s="1268"/>
      <c r="S14" s="1268"/>
      <c r="T14" s="1268"/>
      <c r="U14" s="1208"/>
      <c r="V14" s="1208"/>
      <c r="W14" s="1208"/>
      <c r="X14" s="1208"/>
      <c r="Y14" s="1208"/>
      <c r="Z14" s="1208"/>
      <c r="AA14" s="1208"/>
      <c r="AB14" s="1208"/>
      <c r="AC14" s="1208"/>
      <c r="AD14" s="1208"/>
      <c r="AE14" s="1208"/>
      <c r="AF14" s="1208"/>
      <c r="AG14" s="1208"/>
      <c r="AH14" s="1208"/>
      <c r="AI14" s="1208"/>
      <c r="AJ14" s="1208"/>
      <c r="AK14" s="1208"/>
      <c r="AL14" s="1208"/>
      <c r="AM14" s="1208"/>
      <c r="AN14" s="1208"/>
      <c r="AO14" s="1208"/>
      <c r="AP14" s="1208"/>
      <c r="AQ14" s="1208"/>
      <c r="AR14" s="1208"/>
      <c r="AS14" s="1208"/>
      <c r="AT14" s="1208"/>
      <c r="AU14" s="1208"/>
      <c r="AV14" s="1208"/>
      <c r="AW14" s="1208"/>
      <c r="AX14" s="1208"/>
      <c r="AY14" s="1208"/>
      <c r="AZ14" s="1208"/>
      <c r="BA14" s="1208"/>
      <c r="BB14" s="1208"/>
      <c r="BC14" s="1208"/>
      <c r="BD14" s="1208"/>
      <c r="BE14" s="1208"/>
      <c r="BF14" s="1208"/>
      <c r="BG14" s="1208"/>
      <c r="BH14" s="1209"/>
    </row>
    <row r="15" spans="1:60" ht="24.75" customHeight="1" x14ac:dyDescent="0.25">
      <c r="A15" s="1232" t="s">
        <v>7861</v>
      </c>
      <c r="B15" s="1246"/>
      <c r="C15" s="1246"/>
      <c r="D15" s="1246"/>
      <c r="E15" s="1246"/>
      <c r="F15" s="1246"/>
      <c r="G15" s="1247"/>
      <c r="H15" s="1245" t="s">
        <v>89</v>
      </c>
      <c r="I15" s="1246"/>
      <c r="J15" s="1246"/>
      <c r="K15" s="1246"/>
      <c r="L15" s="1247"/>
      <c r="M15" s="1245" t="s">
        <v>124</v>
      </c>
      <c r="N15" s="1246"/>
      <c r="O15" s="1246"/>
      <c r="P15" s="1246"/>
      <c r="Q15" s="1247"/>
      <c r="R15" s="1245" t="s">
        <v>7862</v>
      </c>
      <c r="S15" s="1246"/>
      <c r="T15" s="1246"/>
      <c r="U15" s="1246"/>
      <c r="V15" s="1246"/>
      <c r="W15" s="1247"/>
      <c r="X15" s="1245" t="s">
        <v>7849</v>
      </c>
      <c r="Y15" s="1246"/>
      <c r="Z15" s="1246"/>
      <c r="AA15" s="1246"/>
      <c r="AB15" s="1246"/>
      <c r="AC15" s="1247"/>
      <c r="AD15" s="1245" t="s">
        <v>7863</v>
      </c>
      <c r="AE15" s="1246"/>
      <c r="AF15" s="1246"/>
      <c r="AG15" s="1246"/>
      <c r="AH15" s="1247"/>
      <c r="AI15" s="1245" t="s">
        <v>7864</v>
      </c>
      <c r="AJ15" s="1246"/>
      <c r="AK15" s="1246"/>
      <c r="AL15" s="1246"/>
      <c r="AM15" s="1247"/>
      <c r="AN15" s="1245" t="s">
        <v>3404</v>
      </c>
      <c r="AO15" s="1246"/>
      <c r="AP15" s="1246"/>
      <c r="AQ15" s="1246"/>
      <c r="AR15" s="1246"/>
      <c r="AS15" s="1247"/>
      <c r="AT15" s="1245" t="s">
        <v>7865</v>
      </c>
      <c r="AU15" s="1246"/>
      <c r="AV15" s="1246"/>
      <c r="AW15" s="1246"/>
      <c r="AX15" s="1246"/>
      <c r="AY15" s="1246"/>
      <c r="AZ15" s="1246"/>
      <c r="BA15" s="1247"/>
      <c r="BB15" s="1245" t="s">
        <v>7866</v>
      </c>
      <c r="BC15" s="1246"/>
      <c r="BD15" s="1246"/>
      <c r="BE15" s="1246"/>
      <c r="BF15" s="1246"/>
      <c r="BG15" s="1246"/>
      <c r="BH15" s="1247"/>
    </row>
    <row r="16" spans="1:60" ht="21" customHeight="1" x14ac:dyDescent="0.25">
      <c r="A16" s="1207" t="str">
        <f>IF(PYS!B35="","",PYS!B35)</f>
        <v/>
      </c>
      <c r="B16" s="1208"/>
      <c r="C16" s="1208"/>
      <c r="D16" s="1208"/>
      <c r="E16" s="1208"/>
      <c r="F16" s="1208"/>
      <c r="G16" s="1209"/>
      <c r="H16" s="1207" t="str">
        <f>IF(PYS!A35="","",PYS!A35)</f>
        <v/>
      </c>
      <c r="I16" s="1208"/>
      <c r="J16" s="1208"/>
      <c r="K16" s="1208"/>
      <c r="L16" s="1209"/>
      <c r="M16" s="1210" t="str">
        <f>IF(PYS!C35="","",PYS!C35)</f>
        <v/>
      </c>
      <c r="N16" s="1208"/>
      <c r="O16" s="1208"/>
      <c r="P16" s="1208"/>
      <c r="Q16" s="1209"/>
      <c r="R16" s="1207" t="str">
        <f>IF(PYS!D35="","",PYS!D35)</f>
        <v/>
      </c>
      <c r="S16" s="1208"/>
      <c r="T16" s="1208"/>
      <c r="U16" s="1208"/>
      <c r="V16" s="1208"/>
      <c r="W16" s="1209"/>
      <c r="X16" s="1207" t="str">
        <f>IF(PYS!F35="","",PYS!F35)</f>
        <v/>
      </c>
      <c r="Y16" s="1208"/>
      <c r="Z16" s="1208"/>
      <c r="AA16" s="1208"/>
      <c r="AB16" s="1208"/>
      <c r="AC16" s="1209"/>
      <c r="AD16" s="1207" t="str">
        <f>IF(PYS!E35="","",PYS!E35)</f>
        <v/>
      </c>
      <c r="AE16" s="1208"/>
      <c r="AF16" s="1208"/>
      <c r="AG16" s="1208"/>
      <c r="AH16" s="1209"/>
      <c r="AI16" s="1207" t="str">
        <f>IF(PYS!G35="","",PYS!G35)</f>
        <v/>
      </c>
      <c r="AJ16" s="1208"/>
      <c r="AK16" s="1208"/>
      <c r="AL16" s="1208"/>
      <c r="AM16" s="1209"/>
      <c r="AN16" s="1207" t="str">
        <f>IF(PYS!H35="","",PYS!H35)</f>
        <v/>
      </c>
      <c r="AO16" s="1208"/>
      <c r="AP16" s="1208"/>
      <c r="AQ16" s="1208"/>
      <c r="AR16" s="1208"/>
      <c r="AS16" s="1209"/>
      <c r="AT16" s="1207" t="str">
        <f>IF(PYS!I35="","",PYS!I35)</f>
        <v/>
      </c>
      <c r="AU16" s="1208"/>
      <c r="AV16" s="1208"/>
      <c r="AW16" s="1208"/>
      <c r="AX16" s="1208"/>
      <c r="AY16" s="1208"/>
      <c r="AZ16" s="1208"/>
      <c r="BA16" s="1209"/>
      <c r="BB16" s="1207" t="str">
        <f>IF(PYS!J35="","",PYS!J35)</f>
        <v/>
      </c>
      <c r="BC16" s="1208"/>
      <c r="BD16" s="1208"/>
      <c r="BE16" s="1208"/>
      <c r="BF16" s="1208"/>
      <c r="BG16" s="1208"/>
      <c r="BH16" s="1209"/>
    </row>
    <row r="17" spans="1:60" ht="21" customHeight="1" x14ac:dyDescent="0.25">
      <c r="A17" s="1207" t="str">
        <f>IF(PYS!B36="","",PYS!B36)</f>
        <v/>
      </c>
      <c r="B17" s="1208"/>
      <c r="C17" s="1208"/>
      <c r="D17" s="1208"/>
      <c r="E17" s="1208"/>
      <c r="F17" s="1208"/>
      <c r="G17" s="1209"/>
      <c r="H17" s="1207" t="str">
        <f>IF(PYS!A36="","",PYS!A36)</f>
        <v/>
      </c>
      <c r="I17" s="1208"/>
      <c r="J17" s="1208"/>
      <c r="K17" s="1208"/>
      <c r="L17" s="1209"/>
      <c r="M17" s="1210" t="str">
        <f>IF(PYS!C36="","",PYS!C36)</f>
        <v/>
      </c>
      <c r="N17" s="1208"/>
      <c r="O17" s="1208"/>
      <c r="P17" s="1208"/>
      <c r="Q17" s="1209"/>
      <c r="R17" s="1207" t="str">
        <f>IF(PYS!D36="","",PYS!D36)</f>
        <v/>
      </c>
      <c r="S17" s="1208"/>
      <c r="T17" s="1208"/>
      <c r="U17" s="1208"/>
      <c r="V17" s="1208"/>
      <c r="W17" s="1209"/>
      <c r="X17" s="1207" t="str">
        <f>IF(PYS!F36="","",PYS!F36)</f>
        <v/>
      </c>
      <c r="Y17" s="1208"/>
      <c r="Z17" s="1208"/>
      <c r="AA17" s="1208"/>
      <c r="AB17" s="1208"/>
      <c r="AC17" s="1209"/>
      <c r="AD17" s="1207" t="str">
        <f>IF(PYS!E36="","",PYS!E36)</f>
        <v/>
      </c>
      <c r="AE17" s="1208"/>
      <c r="AF17" s="1208"/>
      <c r="AG17" s="1208"/>
      <c r="AH17" s="1209"/>
      <c r="AI17" s="1207" t="str">
        <f>IF(PYS!G36="","",PYS!G36)</f>
        <v/>
      </c>
      <c r="AJ17" s="1208"/>
      <c r="AK17" s="1208"/>
      <c r="AL17" s="1208"/>
      <c r="AM17" s="1209"/>
      <c r="AN17" s="1207" t="str">
        <f>IF(PYS!H36="","",PYS!H36)</f>
        <v/>
      </c>
      <c r="AO17" s="1208"/>
      <c r="AP17" s="1208"/>
      <c r="AQ17" s="1208"/>
      <c r="AR17" s="1208"/>
      <c r="AS17" s="1209"/>
      <c r="AT17" s="1207" t="str">
        <f>IF(PYS!I36="","",PYS!I36)</f>
        <v/>
      </c>
      <c r="AU17" s="1208"/>
      <c r="AV17" s="1208"/>
      <c r="AW17" s="1208"/>
      <c r="AX17" s="1208"/>
      <c r="AY17" s="1208"/>
      <c r="AZ17" s="1208"/>
      <c r="BA17" s="1209"/>
      <c r="BB17" s="1207" t="str">
        <f>IF(PYS!J36="","",PYS!J36)</f>
        <v/>
      </c>
      <c r="BC17" s="1208"/>
      <c r="BD17" s="1208"/>
      <c r="BE17" s="1208"/>
      <c r="BF17" s="1208"/>
      <c r="BG17" s="1208"/>
      <c r="BH17" s="1209"/>
    </row>
    <row r="18" spans="1:60" ht="21" customHeight="1" x14ac:dyDescent="0.25">
      <c r="A18" s="1207" t="str">
        <f>IF(PYS!B37="","",PYS!B37)</f>
        <v/>
      </c>
      <c r="B18" s="1208"/>
      <c r="C18" s="1208"/>
      <c r="D18" s="1208"/>
      <c r="E18" s="1208"/>
      <c r="F18" s="1208"/>
      <c r="G18" s="1209"/>
      <c r="H18" s="1207" t="str">
        <f>IF(PYS!A37="","",PYS!A37)</f>
        <v/>
      </c>
      <c r="I18" s="1208"/>
      <c r="J18" s="1208"/>
      <c r="K18" s="1208"/>
      <c r="L18" s="1209"/>
      <c r="M18" s="1210" t="str">
        <f>IF(PYS!C37="","",PYS!C37)</f>
        <v/>
      </c>
      <c r="N18" s="1208"/>
      <c r="O18" s="1208"/>
      <c r="P18" s="1208"/>
      <c r="Q18" s="1209"/>
      <c r="R18" s="1207" t="str">
        <f>IF(PYS!D37="","",PYS!D37)</f>
        <v/>
      </c>
      <c r="S18" s="1208"/>
      <c r="T18" s="1208"/>
      <c r="U18" s="1208"/>
      <c r="V18" s="1208"/>
      <c r="W18" s="1209"/>
      <c r="X18" s="1207" t="str">
        <f>IF(PYS!F37="","",PYS!F37)</f>
        <v/>
      </c>
      <c r="Y18" s="1208"/>
      <c r="Z18" s="1208"/>
      <c r="AA18" s="1208"/>
      <c r="AB18" s="1208"/>
      <c r="AC18" s="1209"/>
      <c r="AD18" s="1207" t="str">
        <f>IF(PYS!E37="","",PYS!E37)</f>
        <v/>
      </c>
      <c r="AE18" s="1208"/>
      <c r="AF18" s="1208"/>
      <c r="AG18" s="1208"/>
      <c r="AH18" s="1209"/>
      <c r="AI18" s="1207" t="str">
        <f>IF(PYS!G37="","",PYS!G37)</f>
        <v/>
      </c>
      <c r="AJ18" s="1208"/>
      <c r="AK18" s="1208"/>
      <c r="AL18" s="1208"/>
      <c r="AM18" s="1209"/>
      <c r="AN18" s="1207" t="str">
        <f>IF(PYS!H37="","",PYS!H37)</f>
        <v/>
      </c>
      <c r="AO18" s="1208"/>
      <c r="AP18" s="1208"/>
      <c r="AQ18" s="1208"/>
      <c r="AR18" s="1208"/>
      <c r="AS18" s="1209"/>
      <c r="AT18" s="1207" t="str">
        <f>IF(PYS!I37="","",PYS!I37)</f>
        <v/>
      </c>
      <c r="AU18" s="1208"/>
      <c r="AV18" s="1208"/>
      <c r="AW18" s="1208"/>
      <c r="AX18" s="1208"/>
      <c r="AY18" s="1208"/>
      <c r="AZ18" s="1208"/>
      <c r="BA18" s="1209"/>
      <c r="BB18" s="1207" t="str">
        <f>IF(PYS!J37="","",PYS!J37)</f>
        <v/>
      </c>
      <c r="BC18" s="1208"/>
      <c r="BD18" s="1208"/>
      <c r="BE18" s="1208"/>
      <c r="BF18" s="1208"/>
      <c r="BG18" s="1208"/>
      <c r="BH18" s="1209"/>
    </row>
    <row r="19" spans="1:60" ht="21" customHeight="1" x14ac:dyDescent="0.25">
      <c r="A19" s="1207" t="str">
        <f>IF(PYS!B38="","",PYS!B38)</f>
        <v/>
      </c>
      <c r="B19" s="1208"/>
      <c r="C19" s="1208"/>
      <c r="D19" s="1208"/>
      <c r="E19" s="1208"/>
      <c r="F19" s="1208"/>
      <c r="G19" s="1209"/>
      <c r="H19" s="1207" t="str">
        <f>IF(PYS!A38="","",PYS!A38)</f>
        <v/>
      </c>
      <c r="I19" s="1208"/>
      <c r="J19" s="1208"/>
      <c r="K19" s="1208"/>
      <c r="L19" s="1209"/>
      <c r="M19" s="1210" t="str">
        <f>IF(PYS!C38="","",PYS!C38)</f>
        <v/>
      </c>
      <c r="N19" s="1208"/>
      <c r="O19" s="1208"/>
      <c r="P19" s="1208"/>
      <c r="Q19" s="1209"/>
      <c r="R19" s="1207" t="str">
        <f>IF(PYS!D38="","",PYS!D38)</f>
        <v/>
      </c>
      <c r="S19" s="1208"/>
      <c r="T19" s="1208"/>
      <c r="U19" s="1208"/>
      <c r="V19" s="1208"/>
      <c r="W19" s="1209"/>
      <c r="X19" s="1207" t="str">
        <f>IF(PYS!F38="","",PYS!F38)</f>
        <v/>
      </c>
      <c r="Y19" s="1208"/>
      <c r="Z19" s="1208"/>
      <c r="AA19" s="1208"/>
      <c r="AB19" s="1208"/>
      <c r="AC19" s="1209"/>
      <c r="AD19" s="1207" t="str">
        <f>IF(PYS!E38="","",PYS!E38)</f>
        <v/>
      </c>
      <c r="AE19" s="1208"/>
      <c r="AF19" s="1208"/>
      <c r="AG19" s="1208"/>
      <c r="AH19" s="1209"/>
      <c r="AI19" s="1207" t="str">
        <f>IF(PYS!G38="","",PYS!G38)</f>
        <v/>
      </c>
      <c r="AJ19" s="1208"/>
      <c r="AK19" s="1208"/>
      <c r="AL19" s="1208"/>
      <c r="AM19" s="1209"/>
      <c r="AN19" s="1207" t="str">
        <f>IF(PYS!H38="","",PYS!H38)</f>
        <v/>
      </c>
      <c r="AO19" s="1208"/>
      <c r="AP19" s="1208"/>
      <c r="AQ19" s="1208"/>
      <c r="AR19" s="1208"/>
      <c r="AS19" s="1209"/>
      <c r="AT19" s="1207" t="str">
        <f>IF(PYS!I38="","",PYS!I38)</f>
        <v/>
      </c>
      <c r="AU19" s="1208"/>
      <c r="AV19" s="1208"/>
      <c r="AW19" s="1208"/>
      <c r="AX19" s="1208"/>
      <c r="AY19" s="1208"/>
      <c r="AZ19" s="1208"/>
      <c r="BA19" s="1209"/>
      <c r="BB19" s="1207" t="str">
        <f>IF(PYS!J38="","",PYS!J38)</f>
        <v/>
      </c>
      <c r="BC19" s="1208"/>
      <c r="BD19" s="1208"/>
      <c r="BE19" s="1208"/>
      <c r="BF19" s="1208"/>
      <c r="BG19" s="1208"/>
      <c r="BH19" s="1209"/>
    </row>
    <row r="20" spans="1:60" ht="21" customHeight="1" x14ac:dyDescent="0.25">
      <c r="A20" s="1207" t="str">
        <f>IF(PYS!B39="","",PYS!B39)</f>
        <v/>
      </c>
      <c r="B20" s="1208"/>
      <c r="C20" s="1208"/>
      <c r="D20" s="1208"/>
      <c r="E20" s="1208"/>
      <c r="F20" s="1208"/>
      <c r="G20" s="1209"/>
      <c r="H20" s="1207" t="str">
        <f>IF(PYS!A39="","",PYS!A39)</f>
        <v/>
      </c>
      <c r="I20" s="1208"/>
      <c r="J20" s="1208"/>
      <c r="K20" s="1208"/>
      <c r="L20" s="1209"/>
      <c r="M20" s="1210" t="str">
        <f>IF(PYS!C39="","",PYS!C39)</f>
        <v/>
      </c>
      <c r="N20" s="1208"/>
      <c r="O20" s="1208"/>
      <c r="P20" s="1208"/>
      <c r="Q20" s="1209"/>
      <c r="R20" s="1207" t="str">
        <f>IF(PYS!D39="","",PYS!D39)</f>
        <v/>
      </c>
      <c r="S20" s="1208"/>
      <c r="T20" s="1208"/>
      <c r="U20" s="1208"/>
      <c r="V20" s="1208"/>
      <c r="W20" s="1209"/>
      <c r="X20" s="1207" t="str">
        <f>IF(PYS!F39="","",PYS!F39)</f>
        <v/>
      </c>
      <c r="Y20" s="1208"/>
      <c r="Z20" s="1208"/>
      <c r="AA20" s="1208"/>
      <c r="AB20" s="1208"/>
      <c r="AC20" s="1209"/>
      <c r="AD20" s="1207" t="str">
        <f>IF(PYS!E39="","",PYS!E39)</f>
        <v/>
      </c>
      <c r="AE20" s="1208"/>
      <c r="AF20" s="1208"/>
      <c r="AG20" s="1208"/>
      <c r="AH20" s="1209"/>
      <c r="AI20" s="1207" t="str">
        <f>IF(PYS!G39="","",PYS!G39)</f>
        <v/>
      </c>
      <c r="AJ20" s="1208"/>
      <c r="AK20" s="1208"/>
      <c r="AL20" s="1208"/>
      <c r="AM20" s="1209"/>
      <c r="AN20" s="1207" t="str">
        <f>IF(PYS!H39="","",PYS!H39)</f>
        <v/>
      </c>
      <c r="AO20" s="1208"/>
      <c r="AP20" s="1208"/>
      <c r="AQ20" s="1208"/>
      <c r="AR20" s="1208"/>
      <c r="AS20" s="1209"/>
      <c r="AT20" s="1207" t="str">
        <f>IF(PYS!I39="","",PYS!I39)</f>
        <v/>
      </c>
      <c r="AU20" s="1208"/>
      <c r="AV20" s="1208"/>
      <c r="AW20" s="1208"/>
      <c r="AX20" s="1208"/>
      <c r="AY20" s="1208"/>
      <c r="AZ20" s="1208"/>
      <c r="BA20" s="1209"/>
      <c r="BB20" s="1207" t="str">
        <f>IF(PYS!J39="","",PYS!J39)</f>
        <v/>
      </c>
      <c r="BC20" s="1208"/>
      <c r="BD20" s="1208"/>
      <c r="BE20" s="1208"/>
      <c r="BF20" s="1208"/>
      <c r="BG20" s="1208"/>
      <c r="BH20" s="1209"/>
    </row>
    <row r="21" spans="1:60" ht="21" customHeight="1" x14ac:dyDescent="0.25">
      <c r="A21" s="1207" t="str">
        <f>IF(PYS!B40="","",PYS!B40)</f>
        <v/>
      </c>
      <c r="B21" s="1208"/>
      <c r="C21" s="1208"/>
      <c r="D21" s="1208"/>
      <c r="E21" s="1208"/>
      <c r="F21" s="1208"/>
      <c r="G21" s="1209"/>
      <c r="H21" s="1207" t="str">
        <f>IF(PYS!A40="","",PYS!A40)</f>
        <v/>
      </c>
      <c r="I21" s="1208"/>
      <c r="J21" s="1208"/>
      <c r="K21" s="1208"/>
      <c r="L21" s="1209"/>
      <c r="M21" s="1210" t="str">
        <f>IF(PYS!C40="","",PYS!C40)</f>
        <v/>
      </c>
      <c r="N21" s="1208"/>
      <c r="O21" s="1208"/>
      <c r="P21" s="1208"/>
      <c r="Q21" s="1209"/>
      <c r="R21" s="1207" t="str">
        <f>IF(PYS!D40="","",PYS!D40)</f>
        <v/>
      </c>
      <c r="S21" s="1208"/>
      <c r="T21" s="1208"/>
      <c r="U21" s="1208"/>
      <c r="V21" s="1208"/>
      <c r="W21" s="1209"/>
      <c r="X21" s="1207" t="str">
        <f>IF(PYS!F40="","",PYS!F40)</f>
        <v/>
      </c>
      <c r="Y21" s="1208"/>
      <c r="Z21" s="1208"/>
      <c r="AA21" s="1208"/>
      <c r="AB21" s="1208"/>
      <c r="AC21" s="1209"/>
      <c r="AD21" s="1207" t="str">
        <f>IF(PYS!E40="","",PYS!E40)</f>
        <v/>
      </c>
      <c r="AE21" s="1208"/>
      <c r="AF21" s="1208"/>
      <c r="AG21" s="1208"/>
      <c r="AH21" s="1209"/>
      <c r="AI21" s="1207" t="str">
        <f>IF(PYS!G40="","",PYS!G40)</f>
        <v/>
      </c>
      <c r="AJ21" s="1208"/>
      <c r="AK21" s="1208"/>
      <c r="AL21" s="1208"/>
      <c r="AM21" s="1209"/>
      <c r="AN21" s="1207" t="str">
        <f>IF(PYS!H40="","",PYS!H40)</f>
        <v/>
      </c>
      <c r="AO21" s="1208"/>
      <c r="AP21" s="1208"/>
      <c r="AQ21" s="1208"/>
      <c r="AR21" s="1208"/>
      <c r="AS21" s="1209"/>
      <c r="AT21" s="1207" t="str">
        <f>IF(PYS!I40="","",PYS!I40)</f>
        <v/>
      </c>
      <c r="AU21" s="1208"/>
      <c r="AV21" s="1208"/>
      <c r="AW21" s="1208"/>
      <c r="AX21" s="1208"/>
      <c r="AY21" s="1208"/>
      <c r="AZ21" s="1208"/>
      <c r="BA21" s="1209"/>
      <c r="BB21" s="1207" t="str">
        <f>IF(PYS!J40="","",PYS!J40)</f>
        <v/>
      </c>
      <c r="BC21" s="1208"/>
      <c r="BD21" s="1208"/>
      <c r="BE21" s="1208"/>
      <c r="BF21" s="1208"/>
      <c r="BG21" s="1208"/>
      <c r="BH21" s="1209"/>
    </row>
    <row r="22" spans="1:60" ht="21" customHeight="1" x14ac:dyDescent="0.25">
      <c r="A22" s="1207" t="str">
        <f>IF(PYS!B41="","",PYS!B41)</f>
        <v/>
      </c>
      <c r="B22" s="1208"/>
      <c r="C22" s="1208"/>
      <c r="D22" s="1208"/>
      <c r="E22" s="1208"/>
      <c r="F22" s="1208"/>
      <c r="G22" s="1209"/>
      <c r="H22" s="1207" t="str">
        <f>IF(PYS!A41="","",PYS!A41)</f>
        <v/>
      </c>
      <c r="I22" s="1208"/>
      <c r="J22" s="1208"/>
      <c r="K22" s="1208"/>
      <c r="L22" s="1209"/>
      <c r="M22" s="1210" t="str">
        <f>IF(PYS!C41="","",PYS!C41)</f>
        <v/>
      </c>
      <c r="N22" s="1208"/>
      <c r="O22" s="1208"/>
      <c r="P22" s="1208"/>
      <c r="Q22" s="1209"/>
      <c r="R22" s="1207" t="str">
        <f>IF(PYS!D41="","",PYS!D41)</f>
        <v/>
      </c>
      <c r="S22" s="1208"/>
      <c r="T22" s="1208"/>
      <c r="U22" s="1208"/>
      <c r="V22" s="1208"/>
      <c r="W22" s="1209"/>
      <c r="X22" s="1207" t="str">
        <f>IF(PYS!F41="","",PYS!F41)</f>
        <v/>
      </c>
      <c r="Y22" s="1208"/>
      <c r="Z22" s="1208"/>
      <c r="AA22" s="1208"/>
      <c r="AB22" s="1208"/>
      <c r="AC22" s="1209"/>
      <c r="AD22" s="1207" t="str">
        <f>IF(PYS!E41="","",PYS!E41)</f>
        <v/>
      </c>
      <c r="AE22" s="1208"/>
      <c r="AF22" s="1208"/>
      <c r="AG22" s="1208"/>
      <c r="AH22" s="1209"/>
      <c r="AI22" s="1207" t="str">
        <f>IF(PYS!G41="","",PYS!G41)</f>
        <v/>
      </c>
      <c r="AJ22" s="1208"/>
      <c r="AK22" s="1208"/>
      <c r="AL22" s="1208"/>
      <c r="AM22" s="1209"/>
      <c r="AN22" s="1207" t="str">
        <f>IF(PYS!H41="","",PYS!H41)</f>
        <v/>
      </c>
      <c r="AO22" s="1208"/>
      <c r="AP22" s="1208"/>
      <c r="AQ22" s="1208"/>
      <c r="AR22" s="1208"/>
      <c r="AS22" s="1209"/>
      <c r="AT22" s="1207" t="str">
        <f>IF(PYS!I41="","",PYS!I41)</f>
        <v/>
      </c>
      <c r="AU22" s="1208"/>
      <c r="AV22" s="1208"/>
      <c r="AW22" s="1208"/>
      <c r="AX22" s="1208"/>
      <c r="AY22" s="1208"/>
      <c r="AZ22" s="1208"/>
      <c r="BA22" s="1209"/>
      <c r="BB22" s="1207" t="str">
        <f>IF(PYS!J41="","",PYS!J41)</f>
        <v/>
      </c>
      <c r="BC22" s="1208"/>
      <c r="BD22" s="1208"/>
      <c r="BE22" s="1208"/>
      <c r="BF22" s="1208"/>
      <c r="BG22" s="1208"/>
      <c r="BH22" s="1209"/>
    </row>
    <row r="23" spans="1:60" ht="21" customHeight="1" x14ac:dyDescent="0.25">
      <c r="A23" s="1207" t="str">
        <f>IF(PYS!B42="","",PYS!B42)</f>
        <v/>
      </c>
      <c r="B23" s="1208"/>
      <c r="C23" s="1208"/>
      <c r="D23" s="1208"/>
      <c r="E23" s="1208"/>
      <c r="F23" s="1208"/>
      <c r="G23" s="1209"/>
      <c r="H23" s="1207" t="str">
        <f>IF(PYS!A42="","",PYS!A42)</f>
        <v/>
      </c>
      <c r="I23" s="1208"/>
      <c r="J23" s="1208"/>
      <c r="K23" s="1208"/>
      <c r="L23" s="1209"/>
      <c r="M23" s="1210" t="str">
        <f>IF(PYS!C42="","",PYS!C42)</f>
        <v/>
      </c>
      <c r="N23" s="1208"/>
      <c r="O23" s="1208"/>
      <c r="P23" s="1208"/>
      <c r="Q23" s="1209"/>
      <c r="R23" s="1207" t="str">
        <f>IF(PYS!D42="","",PYS!D42)</f>
        <v/>
      </c>
      <c r="S23" s="1208"/>
      <c r="T23" s="1208"/>
      <c r="U23" s="1208"/>
      <c r="V23" s="1208"/>
      <c r="W23" s="1209"/>
      <c r="X23" s="1207" t="str">
        <f>IF(PYS!F42="","",PYS!F42)</f>
        <v/>
      </c>
      <c r="Y23" s="1208"/>
      <c r="Z23" s="1208"/>
      <c r="AA23" s="1208"/>
      <c r="AB23" s="1208"/>
      <c r="AC23" s="1209"/>
      <c r="AD23" s="1207" t="str">
        <f>IF(PYS!E42="","",PYS!E42)</f>
        <v/>
      </c>
      <c r="AE23" s="1208"/>
      <c r="AF23" s="1208"/>
      <c r="AG23" s="1208"/>
      <c r="AH23" s="1209"/>
      <c r="AI23" s="1207" t="str">
        <f>IF(PYS!G42="","",PYS!G42)</f>
        <v/>
      </c>
      <c r="AJ23" s="1208"/>
      <c r="AK23" s="1208"/>
      <c r="AL23" s="1208"/>
      <c r="AM23" s="1209"/>
      <c r="AN23" s="1207" t="str">
        <f>IF(PYS!H42="","",PYS!H42)</f>
        <v/>
      </c>
      <c r="AO23" s="1208"/>
      <c r="AP23" s="1208"/>
      <c r="AQ23" s="1208"/>
      <c r="AR23" s="1208"/>
      <c r="AS23" s="1209"/>
      <c r="AT23" s="1207" t="str">
        <f>IF(PYS!I42="","",PYS!I42)</f>
        <v/>
      </c>
      <c r="AU23" s="1208"/>
      <c r="AV23" s="1208"/>
      <c r="AW23" s="1208"/>
      <c r="AX23" s="1208"/>
      <c r="AY23" s="1208"/>
      <c r="AZ23" s="1208"/>
      <c r="BA23" s="1209"/>
      <c r="BB23" s="1207" t="str">
        <f>IF(PYS!J42="","",PYS!J42)</f>
        <v/>
      </c>
      <c r="BC23" s="1208"/>
      <c r="BD23" s="1208"/>
      <c r="BE23" s="1208"/>
      <c r="BF23" s="1208"/>
      <c r="BG23" s="1208"/>
      <c r="BH23" s="1209"/>
    </row>
    <row r="24" spans="1:60" ht="21" customHeight="1" x14ac:dyDescent="0.25">
      <c r="A24" s="1207" t="str">
        <f>IF(PYS!B43="","",PYS!B43)</f>
        <v/>
      </c>
      <c r="B24" s="1208"/>
      <c r="C24" s="1208"/>
      <c r="D24" s="1208"/>
      <c r="E24" s="1208"/>
      <c r="F24" s="1208"/>
      <c r="G24" s="1209"/>
      <c r="H24" s="1207" t="str">
        <f>IF(PYS!A43="","",PYS!A43)</f>
        <v/>
      </c>
      <c r="I24" s="1208"/>
      <c r="J24" s="1208"/>
      <c r="K24" s="1208"/>
      <c r="L24" s="1209"/>
      <c r="M24" s="1210" t="str">
        <f>IF(PYS!C43="","",PYS!C43)</f>
        <v/>
      </c>
      <c r="N24" s="1208"/>
      <c r="O24" s="1208"/>
      <c r="P24" s="1208"/>
      <c r="Q24" s="1209"/>
      <c r="R24" s="1207" t="str">
        <f>IF(PYS!D43="","",PYS!D43)</f>
        <v/>
      </c>
      <c r="S24" s="1208"/>
      <c r="T24" s="1208"/>
      <c r="U24" s="1208"/>
      <c r="V24" s="1208"/>
      <c r="W24" s="1209"/>
      <c r="X24" s="1207" t="str">
        <f>IF(PYS!F43="","",PYS!F43)</f>
        <v/>
      </c>
      <c r="Y24" s="1208"/>
      <c r="Z24" s="1208"/>
      <c r="AA24" s="1208"/>
      <c r="AB24" s="1208"/>
      <c r="AC24" s="1209"/>
      <c r="AD24" s="1207" t="str">
        <f>IF(PYS!E43="","",PYS!E43)</f>
        <v/>
      </c>
      <c r="AE24" s="1208"/>
      <c r="AF24" s="1208"/>
      <c r="AG24" s="1208"/>
      <c r="AH24" s="1209"/>
      <c r="AI24" s="1207" t="str">
        <f>IF(PYS!G43="","",PYS!G43)</f>
        <v/>
      </c>
      <c r="AJ24" s="1208"/>
      <c r="AK24" s="1208"/>
      <c r="AL24" s="1208"/>
      <c r="AM24" s="1209"/>
      <c r="AN24" s="1207" t="str">
        <f>IF(PYS!H43="","",PYS!H43)</f>
        <v/>
      </c>
      <c r="AO24" s="1208"/>
      <c r="AP24" s="1208"/>
      <c r="AQ24" s="1208"/>
      <c r="AR24" s="1208"/>
      <c r="AS24" s="1209"/>
      <c r="AT24" s="1207" t="str">
        <f>IF(PYS!I43="","",PYS!I43)</f>
        <v/>
      </c>
      <c r="AU24" s="1208"/>
      <c r="AV24" s="1208"/>
      <c r="AW24" s="1208"/>
      <c r="AX24" s="1208"/>
      <c r="AY24" s="1208"/>
      <c r="AZ24" s="1208"/>
      <c r="BA24" s="1209"/>
      <c r="BB24" s="1207" t="str">
        <f>IF(PYS!J43="","",PYS!J43)</f>
        <v/>
      </c>
      <c r="BC24" s="1208"/>
      <c r="BD24" s="1208"/>
      <c r="BE24" s="1208"/>
      <c r="BF24" s="1208"/>
      <c r="BG24" s="1208"/>
      <c r="BH24" s="1209"/>
    </row>
    <row r="25" spans="1:60" ht="21" customHeight="1" x14ac:dyDescent="0.25">
      <c r="A25" s="1207" t="str">
        <f>IF(PYS!B44="","",PYS!B44)</f>
        <v/>
      </c>
      <c r="B25" s="1208"/>
      <c r="C25" s="1208"/>
      <c r="D25" s="1208"/>
      <c r="E25" s="1208"/>
      <c r="F25" s="1208"/>
      <c r="G25" s="1209"/>
      <c r="H25" s="1207" t="str">
        <f>IF(PYS!A44="","",PYS!A44)</f>
        <v/>
      </c>
      <c r="I25" s="1208"/>
      <c r="J25" s="1208"/>
      <c r="K25" s="1208"/>
      <c r="L25" s="1209"/>
      <c r="M25" s="1210" t="str">
        <f>IF(PYS!C44="","",PYS!C44)</f>
        <v/>
      </c>
      <c r="N25" s="1208"/>
      <c r="O25" s="1208"/>
      <c r="P25" s="1208"/>
      <c r="Q25" s="1209"/>
      <c r="R25" s="1207" t="str">
        <f>IF(PYS!D44="","",PYS!D44)</f>
        <v/>
      </c>
      <c r="S25" s="1208"/>
      <c r="T25" s="1208"/>
      <c r="U25" s="1208"/>
      <c r="V25" s="1208"/>
      <c r="W25" s="1209"/>
      <c r="X25" s="1207" t="str">
        <f>IF(PYS!F44="","",PYS!F44)</f>
        <v/>
      </c>
      <c r="Y25" s="1208"/>
      <c r="Z25" s="1208"/>
      <c r="AA25" s="1208"/>
      <c r="AB25" s="1208"/>
      <c r="AC25" s="1209"/>
      <c r="AD25" s="1207" t="str">
        <f>IF(PYS!E44="","",PYS!E44)</f>
        <v/>
      </c>
      <c r="AE25" s="1208"/>
      <c r="AF25" s="1208"/>
      <c r="AG25" s="1208"/>
      <c r="AH25" s="1209"/>
      <c r="AI25" s="1207" t="str">
        <f>IF(PYS!G44="","",PYS!G44)</f>
        <v/>
      </c>
      <c r="AJ25" s="1208"/>
      <c r="AK25" s="1208"/>
      <c r="AL25" s="1208"/>
      <c r="AM25" s="1209"/>
      <c r="AN25" s="1207" t="str">
        <f>IF(PYS!H44="","",PYS!H44)</f>
        <v/>
      </c>
      <c r="AO25" s="1208"/>
      <c r="AP25" s="1208"/>
      <c r="AQ25" s="1208"/>
      <c r="AR25" s="1208"/>
      <c r="AS25" s="1209"/>
      <c r="AT25" s="1207" t="str">
        <f>IF(PYS!I44="","",PYS!I44)</f>
        <v/>
      </c>
      <c r="AU25" s="1208"/>
      <c r="AV25" s="1208"/>
      <c r="AW25" s="1208"/>
      <c r="AX25" s="1208"/>
      <c r="AY25" s="1208"/>
      <c r="AZ25" s="1208"/>
      <c r="BA25" s="1209"/>
      <c r="BB25" s="1207" t="str">
        <f>IF(PYS!J44="","",PYS!J44)</f>
        <v/>
      </c>
      <c r="BC25" s="1208"/>
      <c r="BD25" s="1208"/>
      <c r="BE25" s="1208"/>
      <c r="BF25" s="1208"/>
      <c r="BG25" s="1208"/>
      <c r="BH25" s="1209"/>
    </row>
    <row r="26" spans="1:60" ht="21" customHeight="1" x14ac:dyDescent="0.25">
      <c r="A26" s="1207" t="str">
        <f>IF(PYS!B45="","",PYS!B45)</f>
        <v/>
      </c>
      <c r="B26" s="1208"/>
      <c r="C26" s="1208"/>
      <c r="D26" s="1208"/>
      <c r="E26" s="1208"/>
      <c r="F26" s="1208"/>
      <c r="G26" s="1209"/>
      <c r="H26" s="1207" t="str">
        <f>IF(PYS!A45="","",PYS!A45)</f>
        <v/>
      </c>
      <c r="I26" s="1208"/>
      <c r="J26" s="1208"/>
      <c r="K26" s="1208"/>
      <c r="L26" s="1209"/>
      <c r="M26" s="1210" t="str">
        <f>IF(PYS!C45="","",PYS!C45)</f>
        <v/>
      </c>
      <c r="N26" s="1208"/>
      <c r="O26" s="1208"/>
      <c r="P26" s="1208"/>
      <c r="Q26" s="1209"/>
      <c r="R26" s="1207" t="str">
        <f>IF(PYS!D45="","",PYS!D45)</f>
        <v/>
      </c>
      <c r="S26" s="1208"/>
      <c r="T26" s="1208"/>
      <c r="U26" s="1208"/>
      <c r="V26" s="1208"/>
      <c r="W26" s="1209"/>
      <c r="X26" s="1207" t="str">
        <f>IF(PYS!F45="","",PYS!F45)</f>
        <v/>
      </c>
      <c r="Y26" s="1208"/>
      <c r="Z26" s="1208"/>
      <c r="AA26" s="1208"/>
      <c r="AB26" s="1208"/>
      <c r="AC26" s="1209"/>
      <c r="AD26" s="1207" t="str">
        <f>IF(PYS!E45="","",PYS!E45)</f>
        <v/>
      </c>
      <c r="AE26" s="1208"/>
      <c r="AF26" s="1208"/>
      <c r="AG26" s="1208"/>
      <c r="AH26" s="1209"/>
      <c r="AI26" s="1207" t="str">
        <f>IF(PYS!G45="","",PYS!G45)</f>
        <v/>
      </c>
      <c r="AJ26" s="1208"/>
      <c r="AK26" s="1208"/>
      <c r="AL26" s="1208"/>
      <c r="AM26" s="1209"/>
      <c r="AN26" s="1207" t="str">
        <f>IF(PYS!H45="","",PYS!H45)</f>
        <v/>
      </c>
      <c r="AO26" s="1208"/>
      <c r="AP26" s="1208"/>
      <c r="AQ26" s="1208"/>
      <c r="AR26" s="1208"/>
      <c r="AS26" s="1209"/>
      <c r="AT26" s="1207" t="str">
        <f>IF(PYS!I45="","",PYS!I45)</f>
        <v/>
      </c>
      <c r="AU26" s="1208"/>
      <c r="AV26" s="1208"/>
      <c r="AW26" s="1208"/>
      <c r="AX26" s="1208"/>
      <c r="AY26" s="1208"/>
      <c r="AZ26" s="1208"/>
      <c r="BA26" s="1209"/>
      <c r="BB26" s="1207" t="str">
        <f>IF(PYS!J45="","",PYS!J45)</f>
        <v/>
      </c>
      <c r="BC26" s="1208"/>
      <c r="BD26" s="1208"/>
      <c r="BE26" s="1208"/>
      <c r="BF26" s="1208"/>
      <c r="BG26" s="1208"/>
      <c r="BH26" s="1209"/>
    </row>
    <row r="27" spans="1:60" ht="21" customHeight="1" x14ac:dyDescent="0.25">
      <c r="A27" s="1207" t="str">
        <f>IF(PYS!B46="","",PYS!B46)</f>
        <v/>
      </c>
      <c r="B27" s="1208"/>
      <c r="C27" s="1208"/>
      <c r="D27" s="1208"/>
      <c r="E27" s="1208"/>
      <c r="F27" s="1208"/>
      <c r="G27" s="1209"/>
      <c r="H27" s="1207" t="str">
        <f>IF(PYS!A46="","",PYS!A46)</f>
        <v/>
      </c>
      <c r="I27" s="1208"/>
      <c r="J27" s="1208"/>
      <c r="K27" s="1208"/>
      <c r="L27" s="1209"/>
      <c r="M27" s="1210" t="str">
        <f>IF(PYS!C46="","",PYS!C46)</f>
        <v/>
      </c>
      <c r="N27" s="1208"/>
      <c r="O27" s="1208"/>
      <c r="P27" s="1208"/>
      <c r="Q27" s="1209"/>
      <c r="R27" s="1207" t="str">
        <f>IF(PYS!D46="","",PYS!D46)</f>
        <v/>
      </c>
      <c r="S27" s="1208"/>
      <c r="T27" s="1208"/>
      <c r="U27" s="1208"/>
      <c r="V27" s="1208"/>
      <c r="W27" s="1209"/>
      <c r="X27" s="1207" t="str">
        <f>IF(PYS!F46="","",PYS!F46)</f>
        <v/>
      </c>
      <c r="Y27" s="1208"/>
      <c r="Z27" s="1208"/>
      <c r="AA27" s="1208"/>
      <c r="AB27" s="1208"/>
      <c r="AC27" s="1209"/>
      <c r="AD27" s="1207" t="str">
        <f>IF(PYS!E46="","",PYS!E46)</f>
        <v/>
      </c>
      <c r="AE27" s="1208"/>
      <c r="AF27" s="1208"/>
      <c r="AG27" s="1208"/>
      <c r="AH27" s="1209"/>
      <c r="AI27" s="1207" t="str">
        <f>IF(PYS!G46="","",PYS!G46)</f>
        <v/>
      </c>
      <c r="AJ27" s="1208"/>
      <c r="AK27" s="1208"/>
      <c r="AL27" s="1208"/>
      <c r="AM27" s="1209"/>
      <c r="AN27" s="1207" t="str">
        <f>IF(PYS!H46="","",PYS!H46)</f>
        <v/>
      </c>
      <c r="AO27" s="1208"/>
      <c r="AP27" s="1208"/>
      <c r="AQ27" s="1208"/>
      <c r="AR27" s="1208"/>
      <c r="AS27" s="1209"/>
      <c r="AT27" s="1207" t="str">
        <f>IF(PYS!I46="","",PYS!I46)</f>
        <v/>
      </c>
      <c r="AU27" s="1208"/>
      <c r="AV27" s="1208"/>
      <c r="AW27" s="1208"/>
      <c r="AX27" s="1208"/>
      <c r="AY27" s="1208"/>
      <c r="AZ27" s="1208"/>
      <c r="BA27" s="1209"/>
      <c r="BB27" s="1207" t="str">
        <f>IF(PYS!J46="","",PYS!J46)</f>
        <v/>
      </c>
      <c r="BC27" s="1208"/>
      <c r="BD27" s="1208"/>
      <c r="BE27" s="1208"/>
      <c r="BF27" s="1208"/>
      <c r="BG27" s="1208"/>
      <c r="BH27" s="1209"/>
    </row>
    <row r="28" spans="1:60" ht="21" customHeight="1" x14ac:dyDescent="0.25">
      <c r="A28" s="1207" t="str">
        <f>IF(PYS!B47="","",PYS!B47)</f>
        <v/>
      </c>
      <c r="B28" s="1208"/>
      <c r="C28" s="1208"/>
      <c r="D28" s="1208"/>
      <c r="E28" s="1208"/>
      <c r="F28" s="1208"/>
      <c r="G28" s="1209"/>
      <c r="H28" s="1207" t="str">
        <f>IF(PYS!A47="","",PYS!A47)</f>
        <v/>
      </c>
      <c r="I28" s="1208"/>
      <c r="J28" s="1208"/>
      <c r="K28" s="1208"/>
      <c r="L28" s="1209"/>
      <c r="M28" s="1210" t="str">
        <f>IF(PYS!C47="","",PYS!C47)</f>
        <v/>
      </c>
      <c r="N28" s="1208"/>
      <c r="O28" s="1208"/>
      <c r="P28" s="1208"/>
      <c r="Q28" s="1209"/>
      <c r="R28" s="1207" t="str">
        <f>IF(PYS!D47="","",PYS!D47)</f>
        <v/>
      </c>
      <c r="S28" s="1208"/>
      <c r="T28" s="1208"/>
      <c r="U28" s="1208"/>
      <c r="V28" s="1208"/>
      <c r="W28" s="1209"/>
      <c r="X28" s="1207" t="str">
        <f>IF(PYS!F47="","",PYS!F47)</f>
        <v/>
      </c>
      <c r="Y28" s="1208"/>
      <c r="Z28" s="1208"/>
      <c r="AA28" s="1208"/>
      <c r="AB28" s="1208"/>
      <c r="AC28" s="1209"/>
      <c r="AD28" s="1207" t="str">
        <f>IF(PYS!E47="","",PYS!E47)</f>
        <v/>
      </c>
      <c r="AE28" s="1208"/>
      <c r="AF28" s="1208"/>
      <c r="AG28" s="1208"/>
      <c r="AH28" s="1209"/>
      <c r="AI28" s="1207" t="str">
        <f>IF(PYS!G47="","",PYS!G47)</f>
        <v/>
      </c>
      <c r="AJ28" s="1208"/>
      <c r="AK28" s="1208"/>
      <c r="AL28" s="1208"/>
      <c r="AM28" s="1209"/>
      <c r="AN28" s="1207" t="str">
        <f>IF(PYS!H47="","",PYS!H47)</f>
        <v/>
      </c>
      <c r="AO28" s="1208"/>
      <c r="AP28" s="1208"/>
      <c r="AQ28" s="1208"/>
      <c r="AR28" s="1208"/>
      <c r="AS28" s="1209"/>
      <c r="AT28" s="1207" t="str">
        <f>IF(PYS!I47="","",PYS!I47)</f>
        <v/>
      </c>
      <c r="AU28" s="1208"/>
      <c r="AV28" s="1208"/>
      <c r="AW28" s="1208"/>
      <c r="AX28" s="1208"/>
      <c r="AY28" s="1208"/>
      <c r="AZ28" s="1208"/>
      <c r="BA28" s="1209"/>
      <c r="BB28" s="1207" t="str">
        <f>IF(PYS!J47="","",PYS!J47)</f>
        <v/>
      </c>
      <c r="BC28" s="1208"/>
      <c r="BD28" s="1208"/>
      <c r="BE28" s="1208"/>
      <c r="BF28" s="1208"/>
      <c r="BG28" s="1208"/>
      <c r="BH28" s="1209"/>
    </row>
    <row r="29" spans="1:60" ht="21" customHeight="1" x14ac:dyDescent="0.25">
      <c r="A29" s="1207" t="str">
        <f>IF(PYS!B48="","",PYS!B48)</f>
        <v/>
      </c>
      <c r="B29" s="1208"/>
      <c r="C29" s="1208"/>
      <c r="D29" s="1208"/>
      <c r="E29" s="1208"/>
      <c r="F29" s="1208"/>
      <c r="G29" s="1209"/>
      <c r="H29" s="1207" t="str">
        <f>IF(PYS!A48="","",PYS!A48)</f>
        <v/>
      </c>
      <c r="I29" s="1208"/>
      <c r="J29" s="1208"/>
      <c r="K29" s="1208"/>
      <c r="L29" s="1209"/>
      <c r="M29" s="1210" t="str">
        <f>IF(PYS!C48="","",PYS!C48)</f>
        <v/>
      </c>
      <c r="N29" s="1211"/>
      <c r="O29" s="1211"/>
      <c r="P29" s="1211"/>
      <c r="Q29" s="1212"/>
      <c r="R29" s="1207" t="str">
        <f>IF(PYS!D48="","",PYS!D48)</f>
        <v/>
      </c>
      <c r="S29" s="1208"/>
      <c r="T29" s="1208"/>
      <c r="U29" s="1208"/>
      <c r="V29" s="1208"/>
      <c r="W29" s="1209"/>
      <c r="X29" s="1207" t="str">
        <f>IF(PYS!F48="","",PYS!F48)</f>
        <v/>
      </c>
      <c r="Y29" s="1208"/>
      <c r="Z29" s="1208"/>
      <c r="AA29" s="1208"/>
      <c r="AB29" s="1208"/>
      <c r="AC29" s="1209"/>
      <c r="AD29" s="1207" t="str">
        <f>IF(PYS!E48="","",PYS!E48)</f>
        <v/>
      </c>
      <c r="AE29" s="1208"/>
      <c r="AF29" s="1208"/>
      <c r="AG29" s="1208"/>
      <c r="AH29" s="1209"/>
      <c r="AI29" s="1207" t="str">
        <f>IF(PYS!G48="","",PYS!G48)</f>
        <v/>
      </c>
      <c r="AJ29" s="1208"/>
      <c r="AK29" s="1208"/>
      <c r="AL29" s="1208"/>
      <c r="AM29" s="1209"/>
      <c r="AN29" s="1207" t="str">
        <f>IF(PYS!H48="","",PYS!H48)</f>
        <v/>
      </c>
      <c r="AO29" s="1208"/>
      <c r="AP29" s="1208"/>
      <c r="AQ29" s="1208"/>
      <c r="AR29" s="1208"/>
      <c r="AS29" s="1209"/>
      <c r="AT29" s="1207" t="str">
        <f>IF(PYS!I48="","",PYS!I48)</f>
        <v/>
      </c>
      <c r="AU29" s="1208"/>
      <c r="AV29" s="1208"/>
      <c r="AW29" s="1208"/>
      <c r="AX29" s="1208"/>
      <c r="AY29" s="1208"/>
      <c r="AZ29" s="1208"/>
      <c r="BA29" s="1209"/>
      <c r="BB29" s="1207" t="str">
        <f>IF(PYS!J48="","",PYS!J48)</f>
        <v/>
      </c>
      <c r="BC29" s="1208"/>
      <c r="BD29" s="1208"/>
      <c r="BE29" s="1208"/>
      <c r="BF29" s="1208"/>
      <c r="BG29" s="1208"/>
      <c r="BH29" s="1209"/>
    </row>
    <row r="30" spans="1:60" ht="21" customHeight="1" x14ac:dyDescent="0.25">
      <c r="A30" s="1207" t="str">
        <f>IF(PYS!B49="","",PYS!B49)</f>
        <v/>
      </c>
      <c r="B30" s="1208"/>
      <c r="C30" s="1208"/>
      <c r="D30" s="1208"/>
      <c r="E30" s="1208"/>
      <c r="F30" s="1208"/>
      <c r="G30" s="1209"/>
      <c r="H30" s="1207" t="str">
        <f>IF(PYS!A49="","",PYS!A49)</f>
        <v/>
      </c>
      <c r="I30" s="1208"/>
      <c r="J30" s="1208"/>
      <c r="K30" s="1208"/>
      <c r="L30" s="1209"/>
      <c r="M30" s="1210" t="str">
        <f>IF(PYS!C49="","",PYS!C49)</f>
        <v/>
      </c>
      <c r="N30" s="1211"/>
      <c r="O30" s="1211"/>
      <c r="P30" s="1211"/>
      <c r="Q30" s="1212"/>
      <c r="R30" s="1207" t="str">
        <f>IF(PYS!D49="","",PYS!D49)</f>
        <v/>
      </c>
      <c r="S30" s="1208"/>
      <c r="T30" s="1208"/>
      <c r="U30" s="1208"/>
      <c r="V30" s="1208"/>
      <c r="W30" s="1209"/>
      <c r="X30" s="1207" t="str">
        <f>IF(PYS!F49="","",PYS!F49)</f>
        <v/>
      </c>
      <c r="Y30" s="1208"/>
      <c r="Z30" s="1208"/>
      <c r="AA30" s="1208"/>
      <c r="AB30" s="1208"/>
      <c r="AC30" s="1209"/>
      <c r="AD30" s="1207" t="str">
        <f>IF(PYS!E49="","",PYS!E49)</f>
        <v/>
      </c>
      <c r="AE30" s="1208"/>
      <c r="AF30" s="1208"/>
      <c r="AG30" s="1208"/>
      <c r="AH30" s="1209"/>
      <c r="AI30" s="1207" t="str">
        <f>IF(PYS!G49="","",PYS!G49)</f>
        <v/>
      </c>
      <c r="AJ30" s="1208"/>
      <c r="AK30" s="1208"/>
      <c r="AL30" s="1208"/>
      <c r="AM30" s="1209"/>
      <c r="AN30" s="1207" t="str">
        <f>IF(PYS!H49="","",PYS!H49)</f>
        <v/>
      </c>
      <c r="AO30" s="1208"/>
      <c r="AP30" s="1208"/>
      <c r="AQ30" s="1208"/>
      <c r="AR30" s="1208"/>
      <c r="AS30" s="1209"/>
      <c r="AT30" s="1207" t="str">
        <f>IF(PYS!I49="","",PYS!I49)</f>
        <v/>
      </c>
      <c r="AU30" s="1208"/>
      <c r="AV30" s="1208"/>
      <c r="AW30" s="1208"/>
      <c r="AX30" s="1208"/>
      <c r="AY30" s="1208"/>
      <c r="AZ30" s="1208"/>
      <c r="BA30" s="1209"/>
      <c r="BB30" s="1207" t="str">
        <f>IF(PYS!J49="","",PYS!J49)</f>
        <v/>
      </c>
      <c r="BC30" s="1208"/>
      <c r="BD30" s="1208"/>
      <c r="BE30" s="1208"/>
      <c r="BF30" s="1208"/>
      <c r="BG30" s="1208"/>
      <c r="BH30" s="1209"/>
    </row>
    <row r="31" spans="1:60" ht="21" customHeight="1" x14ac:dyDescent="0.25">
      <c r="A31" s="1207" t="str">
        <f>IF(PYS!B50="","",PYS!B50)</f>
        <v/>
      </c>
      <c r="B31" s="1208"/>
      <c r="C31" s="1208"/>
      <c r="D31" s="1208"/>
      <c r="E31" s="1208"/>
      <c r="F31" s="1208"/>
      <c r="G31" s="1209"/>
      <c r="H31" s="1207" t="str">
        <f>IF(PYS!A50="","",PYS!A50)</f>
        <v/>
      </c>
      <c r="I31" s="1208"/>
      <c r="J31" s="1208"/>
      <c r="K31" s="1208"/>
      <c r="L31" s="1209"/>
      <c r="M31" s="1210" t="str">
        <f>IF(PYS!C50="","",PYS!C50)</f>
        <v/>
      </c>
      <c r="N31" s="1211"/>
      <c r="O31" s="1211"/>
      <c r="P31" s="1211"/>
      <c r="Q31" s="1212"/>
      <c r="R31" s="1207" t="str">
        <f>IF(PYS!D50="","",PYS!D50)</f>
        <v/>
      </c>
      <c r="S31" s="1208"/>
      <c r="T31" s="1208"/>
      <c r="U31" s="1208"/>
      <c r="V31" s="1208"/>
      <c r="W31" s="1209"/>
      <c r="X31" s="1207" t="str">
        <f>IF(PYS!F50="","",PYS!F50)</f>
        <v/>
      </c>
      <c r="Y31" s="1208"/>
      <c r="Z31" s="1208"/>
      <c r="AA31" s="1208"/>
      <c r="AB31" s="1208"/>
      <c r="AC31" s="1209"/>
      <c r="AD31" s="1207" t="str">
        <f>IF(PYS!E50="","",PYS!E50)</f>
        <v/>
      </c>
      <c r="AE31" s="1208"/>
      <c r="AF31" s="1208"/>
      <c r="AG31" s="1208"/>
      <c r="AH31" s="1209"/>
      <c r="AI31" s="1207" t="str">
        <f>IF(PYS!G50="","",PYS!G50)</f>
        <v/>
      </c>
      <c r="AJ31" s="1208"/>
      <c r="AK31" s="1208"/>
      <c r="AL31" s="1208"/>
      <c r="AM31" s="1209"/>
      <c r="AN31" s="1207" t="str">
        <f>IF(PYS!H50="","",PYS!H50)</f>
        <v/>
      </c>
      <c r="AO31" s="1208"/>
      <c r="AP31" s="1208"/>
      <c r="AQ31" s="1208"/>
      <c r="AR31" s="1208"/>
      <c r="AS31" s="1209"/>
      <c r="AT31" s="1207" t="str">
        <f>IF(PYS!I50="","",PYS!I50)</f>
        <v/>
      </c>
      <c r="AU31" s="1208"/>
      <c r="AV31" s="1208"/>
      <c r="AW31" s="1208"/>
      <c r="AX31" s="1208"/>
      <c r="AY31" s="1208"/>
      <c r="AZ31" s="1208"/>
      <c r="BA31" s="1209"/>
      <c r="BB31" s="1207" t="str">
        <f>IF(PYS!J50="","",PYS!J50)</f>
        <v/>
      </c>
      <c r="BC31" s="1208"/>
      <c r="BD31" s="1208"/>
      <c r="BE31" s="1208"/>
      <c r="BF31" s="1208"/>
      <c r="BG31" s="1208"/>
      <c r="BH31" s="1209"/>
    </row>
    <row r="32" spans="1:60" ht="21" customHeight="1" x14ac:dyDescent="0.25">
      <c r="A32" s="1207" t="str">
        <f>IF(PYS!B51="","",PYS!B51)</f>
        <v/>
      </c>
      <c r="B32" s="1208"/>
      <c r="C32" s="1208"/>
      <c r="D32" s="1208"/>
      <c r="E32" s="1208"/>
      <c r="F32" s="1208"/>
      <c r="G32" s="1209"/>
      <c r="H32" s="1207" t="str">
        <f>IF(PYS!A51="","",PYS!A51)</f>
        <v/>
      </c>
      <c r="I32" s="1208"/>
      <c r="J32" s="1208"/>
      <c r="K32" s="1208"/>
      <c r="L32" s="1209"/>
      <c r="M32" s="1210" t="str">
        <f>IF(PYS!C51="","",PYS!C51)</f>
        <v/>
      </c>
      <c r="N32" s="1211"/>
      <c r="O32" s="1211"/>
      <c r="P32" s="1211"/>
      <c r="Q32" s="1212"/>
      <c r="R32" s="1207" t="str">
        <f>IF(PYS!D51="","",PYS!D51)</f>
        <v/>
      </c>
      <c r="S32" s="1208"/>
      <c r="T32" s="1208"/>
      <c r="U32" s="1208"/>
      <c r="V32" s="1208"/>
      <c r="W32" s="1209"/>
      <c r="X32" s="1207" t="str">
        <f>IF(PYS!F51="","",PYS!F51)</f>
        <v/>
      </c>
      <c r="Y32" s="1208"/>
      <c r="Z32" s="1208"/>
      <c r="AA32" s="1208"/>
      <c r="AB32" s="1208"/>
      <c r="AC32" s="1209"/>
      <c r="AD32" s="1207" t="str">
        <f>IF(PYS!E51="","",PYS!E51)</f>
        <v/>
      </c>
      <c r="AE32" s="1208"/>
      <c r="AF32" s="1208"/>
      <c r="AG32" s="1208"/>
      <c r="AH32" s="1209"/>
      <c r="AI32" s="1207" t="str">
        <f>IF(PYS!G51="","",PYS!G51)</f>
        <v/>
      </c>
      <c r="AJ32" s="1208"/>
      <c r="AK32" s="1208"/>
      <c r="AL32" s="1208"/>
      <c r="AM32" s="1209"/>
      <c r="AN32" s="1207" t="str">
        <f>IF(PYS!H51="","",PYS!H51)</f>
        <v/>
      </c>
      <c r="AO32" s="1208"/>
      <c r="AP32" s="1208"/>
      <c r="AQ32" s="1208"/>
      <c r="AR32" s="1208"/>
      <c r="AS32" s="1209"/>
      <c r="AT32" s="1207" t="str">
        <f>IF(PYS!I51="","",PYS!I51)</f>
        <v/>
      </c>
      <c r="AU32" s="1208"/>
      <c r="AV32" s="1208"/>
      <c r="AW32" s="1208"/>
      <c r="AX32" s="1208"/>
      <c r="AY32" s="1208"/>
      <c r="AZ32" s="1208"/>
      <c r="BA32" s="1209"/>
      <c r="BB32" s="1207" t="str">
        <f>IF(PYS!J51="","",PYS!J51)</f>
        <v/>
      </c>
      <c r="BC32" s="1208"/>
      <c r="BD32" s="1208"/>
      <c r="BE32" s="1208"/>
      <c r="BF32" s="1208"/>
      <c r="BG32" s="1208"/>
      <c r="BH32" s="1209"/>
    </row>
    <row r="33" spans="1:60" ht="21" customHeight="1" x14ac:dyDescent="0.25">
      <c r="A33" s="1207" t="str">
        <f>IF(PYS!B52="","",PYS!B52)</f>
        <v/>
      </c>
      <c r="B33" s="1208"/>
      <c r="C33" s="1208"/>
      <c r="D33" s="1208"/>
      <c r="E33" s="1208"/>
      <c r="F33" s="1208"/>
      <c r="G33" s="1209"/>
      <c r="H33" s="1207" t="str">
        <f>IF(PYS!A52="","",PYS!A52)</f>
        <v/>
      </c>
      <c r="I33" s="1208"/>
      <c r="J33" s="1208"/>
      <c r="K33" s="1208"/>
      <c r="L33" s="1209"/>
      <c r="M33" s="1210" t="str">
        <f>IF(PYS!C52="","",PYS!C52)</f>
        <v/>
      </c>
      <c r="N33" s="1211"/>
      <c r="O33" s="1211"/>
      <c r="P33" s="1211"/>
      <c r="Q33" s="1212"/>
      <c r="R33" s="1207" t="str">
        <f>IF(PYS!D52="","",PYS!D52)</f>
        <v/>
      </c>
      <c r="S33" s="1208"/>
      <c r="T33" s="1208"/>
      <c r="U33" s="1208"/>
      <c r="V33" s="1208"/>
      <c r="W33" s="1209"/>
      <c r="X33" s="1207" t="str">
        <f>IF(PYS!F52="","",PYS!F52)</f>
        <v/>
      </c>
      <c r="Y33" s="1208"/>
      <c r="Z33" s="1208"/>
      <c r="AA33" s="1208"/>
      <c r="AB33" s="1208"/>
      <c r="AC33" s="1209"/>
      <c r="AD33" s="1207" t="str">
        <f>IF(PYS!E52="","",PYS!E52)</f>
        <v/>
      </c>
      <c r="AE33" s="1208"/>
      <c r="AF33" s="1208"/>
      <c r="AG33" s="1208"/>
      <c r="AH33" s="1209"/>
      <c r="AI33" s="1207" t="str">
        <f>IF(PYS!G52="","",PYS!G52)</f>
        <v/>
      </c>
      <c r="AJ33" s="1208"/>
      <c r="AK33" s="1208"/>
      <c r="AL33" s="1208"/>
      <c r="AM33" s="1209"/>
      <c r="AN33" s="1207" t="str">
        <f>IF(PYS!H52="","",PYS!H52)</f>
        <v/>
      </c>
      <c r="AO33" s="1208"/>
      <c r="AP33" s="1208"/>
      <c r="AQ33" s="1208"/>
      <c r="AR33" s="1208"/>
      <c r="AS33" s="1209"/>
      <c r="AT33" s="1207" t="str">
        <f>IF(PYS!I52="","",PYS!I52)</f>
        <v/>
      </c>
      <c r="AU33" s="1208"/>
      <c r="AV33" s="1208"/>
      <c r="AW33" s="1208"/>
      <c r="AX33" s="1208"/>
      <c r="AY33" s="1208"/>
      <c r="AZ33" s="1208"/>
      <c r="BA33" s="1209"/>
      <c r="BB33" s="1207" t="str">
        <f>IF(PYS!J52="","",PYS!J52)</f>
        <v/>
      </c>
      <c r="BC33" s="1208"/>
      <c r="BD33" s="1208"/>
      <c r="BE33" s="1208"/>
      <c r="BF33" s="1208"/>
      <c r="BG33" s="1208"/>
      <c r="BH33" s="1209"/>
    </row>
    <row r="34" spans="1:60" ht="21" customHeight="1" x14ac:dyDescent="0.25">
      <c r="A34" s="1207" t="str">
        <f>IF(PYS!B53="","",PYS!B53)</f>
        <v/>
      </c>
      <c r="B34" s="1208"/>
      <c r="C34" s="1208"/>
      <c r="D34" s="1208"/>
      <c r="E34" s="1208"/>
      <c r="F34" s="1208"/>
      <c r="G34" s="1209"/>
      <c r="H34" s="1207" t="str">
        <f>IF(PYS!A53="","",PYS!A53)</f>
        <v/>
      </c>
      <c r="I34" s="1208"/>
      <c r="J34" s="1208"/>
      <c r="K34" s="1208"/>
      <c r="L34" s="1209"/>
      <c r="M34" s="1210" t="str">
        <f>IF(PYS!C53="","",PYS!C53)</f>
        <v/>
      </c>
      <c r="N34" s="1211"/>
      <c r="O34" s="1211"/>
      <c r="P34" s="1211"/>
      <c r="Q34" s="1212"/>
      <c r="R34" s="1207" t="str">
        <f>IF(PYS!D53="","",PYS!D53)</f>
        <v/>
      </c>
      <c r="S34" s="1208"/>
      <c r="T34" s="1208"/>
      <c r="U34" s="1208"/>
      <c r="V34" s="1208"/>
      <c r="W34" s="1209"/>
      <c r="X34" s="1207" t="str">
        <f>IF(PYS!F53="","",PYS!F53)</f>
        <v/>
      </c>
      <c r="Y34" s="1208"/>
      <c r="Z34" s="1208"/>
      <c r="AA34" s="1208"/>
      <c r="AB34" s="1208"/>
      <c r="AC34" s="1209"/>
      <c r="AD34" s="1207" t="str">
        <f>IF(PYS!E53="","",PYS!E53)</f>
        <v/>
      </c>
      <c r="AE34" s="1208"/>
      <c r="AF34" s="1208"/>
      <c r="AG34" s="1208"/>
      <c r="AH34" s="1209"/>
      <c r="AI34" s="1207" t="str">
        <f>IF(PYS!G53="","",PYS!G53)</f>
        <v/>
      </c>
      <c r="AJ34" s="1208"/>
      <c r="AK34" s="1208"/>
      <c r="AL34" s="1208"/>
      <c r="AM34" s="1209"/>
      <c r="AN34" s="1207" t="str">
        <f>IF(PYS!H53="","",PYS!H53)</f>
        <v/>
      </c>
      <c r="AO34" s="1208"/>
      <c r="AP34" s="1208"/>
      <c r="AQ34" s="1208"/>
      <c r="AR34" s="1208"/>
      <c r="AS34" s="1209"/>
      <c r="AT34" s="1207" t="str">
        <f>IF(PYS!I53="","",PYS!I53)</f>
        <v/>
      </c>
      <c r="AU34" s="1208"/>
      <c r="AV34" s="1208"/>
      <c r="AW34" s="1208"/>
      <c r="AX34" s="1208"/>
      <c r="AY34" s="1208"/>
      <c r="AZ34" s="1208"/>
      <c r="BA34" s="1209"/>
      <c r="BB34" s="1207" t="str">
        <f>IF(PYS!J53="","",PYS!J53)</f>
        <v/>
      </c>
      <c r="BC34" s="1208"/>
      <c r="BD34" s="1208"/>
      <c r="BE34" s="1208"/>
      <c r="BF34" s="1208"/>
      <c r="BG34" s="1208"/>
      <c r="BH34" s="1209"/>
    </row>
    <row r="35" spans="1:60" ht="21" customHeight="1" x14ac:dyDescent="0.25">
      <c r="A35" s="1207" t="str">
        <f>IF(PYS!B54="","",PYS!B54)</f>
        <v/>
      </c>
      <c r="B35" s="1208"/>
      <c r="C35" s="1208"/>
      <c r="D35" s="1208"/>
      <c r="E35" s="1208"/>
      <c r="F35" s="1208"/>
      <c r="G35" s="1209"/>
      <c r="H35" s="1207" t="str">
        <f>IF(PYS!A54="","",PYS!A54)</f>
        <v/>
      </c>
      <c r="I35" s="1208"/>
      <c r="J35" s="1208"/>
      <c r="K35" s="1208"/>
      <c r="L35" s="1209"/>
      <c r="M35" s="1210" t="str">
        <f>IF(PYS!C54="","",PYS!C54)</f>
        <v/>
      </c>
      <c r="N35" s="1211"/>
      <c r="O35" s="1211"/>
      <c r="P35" s="1211"/>
      <c r="Q35" s="1212"/>
      <c r="R35" s="1207" t="str">
        <f>IF(PYS!D54="","",PYS!D54)</f>
        <v/>
      </c>
      <c r="S35" s="1208"/>
      <c r="T35" s="1208"/>
      <c r="U35" s="1208"/>
      <c r="V35" s="1208"/>
      <c r="W35" s="1209"/>
      <c r="X35" s="1207" t="str">
        <f>IF(PYS!F54="","",PYS!F54)</f>
        <v/>
      </c>
      <c r="Y35" s="1208"/>
      <c r="Z35" s="1208"/>
      <c r="AA35" s="1208"/>
      <c r="AB35" s="1208"/>
      <c r="AC35" s="1209"/>
      <c r="AD35" s="1207" t="str">
        <f>IF(PYS!E54="","",PYS!E54)</f>
        <v/>
      </c>
      <c r="AE35" s="1208"/>
      <c r="AF35" s="1208"/>
      <c r="AG35" s="1208"/>
      <c r="AH35" s="1209"/>
      <c r="AI35" s="1207" t="str">
        <f>IF(PYS!G54="","",PYS!G54)</f>
        <v/>
      </c>
      <c r="AJ35" s="1208"/>
      <c r="AK35" s="1208"/>
      <c r="AL35" s="1208"/>
      <c r="AM35" s="1209"/>
      <c r="AN35" s="1207" t="str">
        <f>IF(PYS!H54="","",PYS!H54)</f>
        <v/>
      </c>
      <c r="AO35" s="1208"/>
      <c r="AP35" s="1208"/>
      <c r="AQ35" s="1208"/>
      <c r="AR35" s="1208"/>
      <c r="AS35" s="1209"/>
      <c r="AT35" s="1207" t="str">
        <f>IF(PYS!I54="","",PYS!I54)</f>
        <v/>
      </c>
      <c r="AU35" s="1208"/>
      <c r="AV35" s="1208"/>
      <c r="AW35" s="1208"/>
      <c r="AX35" s="1208"/>
      <c r="AY35" s="1208"/>
      <c r="AZ35" s="1208"/>
      <c r="BA35" s="1209"/>
      <c r="BB35" s="1207" t="str">
        <f>IF(PYS!J54="","",PYS!J54)</f>
        <v/>
      </c>
      <c r="BC35" s="1208"/>
      <c r="BD35" s="1208"/>
      <c r="BE35" s="1208"/>
      <c r="BF35" s="1208"/>
      <c r="BG35" s="1208"/>
      <c r="BH35" s="1209"/>
    </row>
    <row r="36" spans="1:60" ht="21" customHeight="1" x14ac:dyDescent="0.25">
      <c r="A36" s="1207" t="str">
        <f>IF(PYS!B55="","",PYS!B55)</f>
        <v/>
      </c>
      <c r="B36" s="1208"/>
      <c r="C36" s="1208"/>
      <c r="D36" s="1208"/>
      <c r="E36" s="1208"/>
      <c r="F36" s="1208"/>
      <c r="G36" s="1209"/>
      <c r="H36" s="1207" t="str">
        <f>IF(PYS!A55="","",PYS!A55)</f>
        <v/>
      </c>
      <c r="I36" s="1208"/>
      <c r="J36" s="1208"/>
      <c r="K36" s="1208"/>
      <c r="L36" s="1209"/>
      <c r="M36" s="1210" t="str">
        <f>IF(PYS!C55="","",PYS!C55)</f>
        <v/>
      </c>
      <c r="N36" s="1211"/>
      <c r="O36" s="1211"/>
      <c r="P36" s="1211"/>
      <c r="Q36" s="1212"/>
      <c r="R36" s="1207" t="str">
        <f>IF(PYS!D55="","",PYS!D55)</f>
        <v/>
      </c>
      <c r="S36" s="1208"/>
      <c r="T36" s="1208"/>
      <c r="U36" s="1208"/>
      <c r="V36" s="1208"/>
      <c r="W36" s="1209"/>
      <c r="X36" s="1207" t="str">
        <f>IF(PYS!F55="","",PYS!F55)</f>
        <v/>
      </c>
      <c r="Y36" s="1208"/>
      <c r="Z36" s="1208"/>
      <c r="AA36" s="1208"/>
      <c r="AB36" s="1208"/>
      <c r="AC36" s="1209"/>
      <c r="AD36" s="1207" t="str">
        <f>IF(PYS!E55="","",PYS!E55)</f>
        <v/>
      </c>
      <c r="AE36" s="1208"/>
      <c r="AF36" s="1208"/>
      <c r="AG36" s="1208"/>
      <c r="AH36" s="1209"/>
      <c r="AI36" s="1207" t="str">
        <f>IF(PYS!G55="","",PYS!G55)</f>
        <v/>
      </c>
      <c r="AJ36" s="1208"/>
      <c r="AK36" s="1208"/>
      <c r="AL36" s="1208"/>
      <c r="AM36" s="1209"/>
      <c r="AN36" s="1207" t="str">
        <f>IF(PYS!H55="","",PYS!H55)</f>
        <v/>
      </c>
      <c r="AO36" s="1208"/>
      <c r="AP36" s="1208"/>
      <c r="AQ36" s="1208"/>
      <c r="AR36" s="1208"/>
      <c r="AS36" s="1209"/>
      <c r="AT36" s="1207" t="str">
        <f>IF(PYS!I55="","",PYS!I55)</f>
        <v/>
      </c>
      <c r="AU36" s="1208"/>
      <c r="AV36" s="1208"/>
      <c r="AW36" s="1208"/>
      <c r="AX36" s="1208"/>
      <c r="AY36" s="1208"/>
      <c r="AZ36" s="1208"/>
      <c r="BA36" s="1209"/>
      <c r="BB36" s="1207" t="str">
        <f>IF(PYS!J55="","",PYS!J55)</f>
        <v/>
      </c>
      <c r="BC36" s="1208"/>
      <c r="BD36" s="1208"/>
      <c r="BE36" s="1208"/>
      <c r="BF36" s="1208"/>
      <c r="BG36" s="1208"/>
      <c r="BH36" s="1209"/>
    </row>
    <row r="37" spans="1:60" ht="21" customHeight="1" x14ac:dyDescent="0.25">
      <c r="A37" s="1207" t="str">
        <f>IF(PYS!B56="","",PYS!B56)</f>
        <v/>
      </c>
      <c r="B37" s="1208"/>
      <c r="C37" s="1208"/>
      <c r="D37" s="1208"/>
      <c r="E37" s="1208"/>
      <c r="F37" s="1208"/>
      <c r="G37" s="1209"/>
      <c r="H37" s="1207" t="str">
        <f>IF(PYS!A56="","",PYS!A56)</f>
        <v/>
      </c>
      <c r="I37" s="1208"/>
      <c r="J37" s="1208"/>
      <c r="K37" s="1208"/>
      <c r="L37" s="1209"/>
      <c r="M37" s="1210" t="str">
        <f>IF(PYS!C56="","",PYS!C56)</f>
        <v/>
      </c>
      <c r="N37" s="1211"/>
      <c r="O37" s="1211"/>
      <c r="P37" s="1211"/>
      <c r="Q37" s="1212"/>
      <c r="R37" s="1207" t="str">
        <f>IF(PYS!D56="","",PYS!D56)</f>
        <v/>
      </c>
      <c r="S37" s="1208"/>
      <c r="T37" s="1208"/>
      <c r="U37" s="1208"/>
      <c r="V37" s="1208"/>
      <c r="W37" s="1209"/>
      <c r="X37" s="1207" t="str">
        <f>IF(PYS!F56="","",PYS!F56)</f>
        <v/>
      </c>
      <c r="Y37" s="1208"/>
      <c r="Z37" s="1208"/>
      <c r="AA37" s="1208"/>
      <c r="AB37" s="1208"/>
      <c r="AC37" s="1209"/>
      <c r="AD37" s="1207" t="str">
        <f>IF(PYS!E56="","",PYS!E56)</f>
        <v/>
      </c>
      <c r="AE37" s="1208"/>
      <c r="AF37" s="1208"/>
      <c r="AG37" s="1208"/>
      <c r="AH37" s="1209"/>
      <c r="AI37" s="1207" t="str">
        <f>IF(PYS!G56="","",PYS!G56)</f>
        <v/>
      </c>
      <c r="AJ37" s="1208"/>
      <c r="AK37" s="1208"/>
      <c r="AL37" s="1208"/>
      <c r="AM37" s="1209"/>
      <c r="AN37" s="1207" t="str">
        <f>IF(PYS!H56="","",PYS!H56)</f>
        <v/>
      </c>
      <c r="AO37" s="1208"/>
      <c r="AP37" s="1208"/>
      <c r="AQ37" s="1208"/>
      <c r="AR37" s="1208"/>
      <c r="AS37" s="1209"/>
      <c r="AT37" s="1207" t="str">
        <f>IF(PYS!I56="","",PYS!I56)</f>
        <v/>
      </c>
      <c r="AU37" s="1208"/>
      <c r="AV37" s="1208"/>
      <c r="AW37" s="1208"/>
      <c r="AX37" s="1208"/>
      <c r="AY37" s="1208"/>
      <c r="AZ37" s="1208"/>
      <c r="BA37" s="1209"/>
      <c r="BB37" s="1207" t="str">
        <f>IF(PYS!J56="","",PYS!J56)</f>
        <v/>
      </c>
      <c r="BC37" s="1208"/>
      <c r="BD37" s="1208"/>
      <c r="BE37" s="1208"/>
      <c r="BF37" s="1208"/>
      <c r="BG37" s="1208"/>
      <c r="BH37" s="1209"/>
    </row>
    <row r="38" spans="1:60" ht="18.75" customHeight="1" x14ac:dyDescent="0.25">
      <c r="A38" s="1207" t="str">
        <f>IF(PYS!B57="","",PYS!B57)</f>
        <v/>
      </c>
      <c r="B38" s="1208"/>
      <c r="C38" s="1208"/>
      <c r="D38" s="1208"/>
      <c r="E38" s="1208"/>
      <c r="F38" s="1208"/>
      <c r="G38" s="1209"/>
      <c r="H38" s="1207" t="str">
        <f>IF(PYS!A57="","",PYS!A57)</f>
        <v/>
      </c>
      <c r="I38" s="1208"/>
      <c r="J38" s="1208"/>
      <c r="K38" s="1208"/>
      <c r="L38" s="1209"/>
      <c r="M38" s="1210" t="str">
        <f>IF(PYS!C57="","",PYS!C57)</f>
        <v/>
      </c>
      <c r="N38" s="1211"/>
      <c r="O38" s="1211"/>
      <c r="P38" s="1211"/>
      <c r="Q38" s="1212"/>
      <c r="R38" s="1207" t="str">
        <f>IF(PYS!D57="","",PYS!D57)</f>
        <v/>
      </c>
      <c r="S38" s="1208"/>
      <c r="T38" s="1208"/>
      <c r="U38" s="1208"/>
      <c r="V38" s="1208"/>
      <c r="W38" s="1209"/>
      <c r="X38" s="1207" t="str">
        <f>IF(PYS!F57="","",PYS!F57)</f>
        <v/>
      </c>
      <c r="Y38" s="1208"/>
      <c r="Z38" s="1208"/>
      <c r="AA38" s="1208"/>
      <c r="AB38" s="1208"/>
      <c r="AC38" s="1209"/>
      <c r="AD38" s="1207" t="str">
        <f>IF(PYS!E57="","",PYS!E57)</f>
        <v/>
      </c>
      <c r="AE38" s="1208"/>
      <c r="AF38" s="1208"/>
      <c r="AG38" s="1208"/>
      <c r="AH38" s="1209"/>
      <c r="AI38" s="1207" t="str">
        <f>IF(PYS!G57="","",PYS!G57)</f>
        <v/>
      </c>
      <c r="AJ38" s="1208"/>
      <c r="AK38" s="1208"/>
      <c r="AL38" s="1208"/>
      <c r="AM38" s="1209"/>
      <c r="AN38" s="1207" t="str">
        <f>IF(PYS!H57="","",PYS!H57)</f>
        <v/>
      </c>
      <c r="AO38" s="1208"/>
      <c r="AP38" s="1208"/>
      <c r="AQ38" s="1208"/>
      <c r="AR38" s="1208"/>
      <c r="AS38" s="1209"/>
      <c r="AT38" s="1207" t="str">
        <f>IF(PYS!I57="","",PYS!I57)</f>
        <v/>
      </c>
      <c r="AU38" s="1208"/>
      <c r="AV38" s="1208"/>
      <c r="AW38" s="1208"/>
      <c r="AX38" s="1208"/>
      <c r="AY38" s="1208"/>
      <c r="AZ38" s="1208"/>
      <c r="BA38" s="1209"/>
      <c r="BB38" s="1207" t="str">
        <f>IF(PYS!J57="","",PYS!J57)</f>
        <v/>
      </c>
      <c r="BC38" s="1208"/>
      <c r="BD38" s="1208"/>
      <c r="BE38" s="1208"/>
      <c r="BF38" s="1208"/>
      <c r="BG38" s="1208"/>
      <c r="BH38" s="1209"/>
    </row>
    <row r="39" spans="1:60" ht="21" customHeight="1" x14ac:dyDescent="0.25">
      <c r="A39" s="1207" t="str">
        <f>IF(PYS!B58="","",PYS!B58)</f>
        <v/>
      </c>
      <c r="B39" s="1208"/>
      <c r="C39" s="1208"/>
      <c r="D39" s="1208"/>
      <c r="E39" s="1208"/>
      <c r="F39" s="1208"/>
      <c r="G39" s="1209"/>
      <c r="H39" s="1207" t="str">
        <f>IF(PYS!A58="","",PYS!A58)</f>
        <v/>
      </c>
      <c r="I39" s="1208"/>
      <c r="J39" s="1208"/>
      <c r="K39" s="1208"/>
      <c r="L39" s="1209"/>
      <c r="M39" s="1210" t="str">
        <f>IF(PYS!C58="","",PYS!C58)</f>
        <v/>
      </c>
      <c r="N39" s="1211"/>
      <c r="O39" s="1211"/>
      <c r="P39" s="1211"/>
      <c r="Q39" s="1212"/>
      <c r="R39" s="1207" t="str">
        <f>IF(PYS!D58="","",PYS!D58)</f>
        <v/>
      </c>
      <c r="S39" s="1208"/>
      <c r="T39" s="1208"/>
      <c r="U39" s="1208"/>
      <c r="V39" s="1208"/>
      <c r="W39" s="1209"/>
      <c r="X39" s="1207" t="str">
        <f>IF(PYS!F58="","",PYS!F58)</f>
        <v/>
      </c>
      <c r="Y39" s="1208"/>
      <c r="Z39" s="1208"/>
      <c r="AA39" s="1208"/>
      <c r="AB39" s="1208"/>
      <c r="AC39" s="1209"/>
      <c r="AD39" s="1207" t="str">
        <f>IF(PYS!E58="","",PYS!E58)</f>
        <v/>
      </c>
      <c r="AE39" s="1208"/>
      <c r="AF39" s="1208"/>
      <c r="AG39" s="1208"/>
      <c r="AH39" s="1209"/>
      <c r="AI39" s="1207" t="str">
        <f>IF(PYS!G58="","",PYS!G58)</f>
        <v/>
      </c>
      <c r="AJ39" s="1208"/>
      <c r="AK39" s="1208"/>
      <c r="AL39" s="1208"/>
      <c r="AM39" s="1209"/>
      <c r="AN39" s="1207" t="str">
        <f>IF(PYS!H58="","",PYS!H58)</f>
        <v/>
      </c>
      <c r="AO39" s="1208"/>
      <c r="AP39" s="1208"/>
      <c r="AQ39" s="1208"/>
      <c r="AR39" s="1208"/>
      <c r="AS39" s="1209"/>
      <c r="AT39" s="1207" t="str">
        <f>IF(PYS!I58="","",PYS!I58)</f>
        <v/>
      </c>
      <c r="AU39" s="1208"/>
      <c r="AV39" s="1208"/>
      <c r="AW39" s="1208"/>
      <c r="AX39" s="1208"/>
      <c r="AY39" s="1208"/>
      <c r="AZ39" s="1208"/>
      <c r="BA39" s="1209"/>
      <c r="BB39" s="1207" t="str">
        <f>IF(PYS!J58="","",PYS!J58)</f>
        <v/>
      </c>
      <c r="BC39" s="1208"/>
      <c r="BD39" s="1208"/>
      <c r="BE39" s="1208"/>
      <c r="BF39" s="1208"/>
      <c r="BG39" s="1208"/>
      <c r="BH39" s="1209"/>
    </row>
    <row r="40" spans="1:60" ht="21" customHeight="1" x14ac:dyDescent="0.25">
      <c r="A40" s="1207" t="str">
        <f>IF(PYS!B59="","",PYS!B59)</f>
        <v/>
      </c>
      <c r="B40" s="1208"/>
      <c r="C40" s="1208"/>
      <c r="D40" s="1208"/>
      <c r="E40" s="1208"/>
      <c r="F40" s="1208"/>
      <c r="G40" s="1209"/>
      <c r="H40" s="1207" t="str">
        <f>IF(PYS!A59="","",PYS!A59)</f>
        <v/>
      </c>
      <c r="I40" s="1208"/>
      <c r="J40" s="1208"/>
      <c r="K40" s="1208"/>
      <c r="L40" s="1209"/>
      <c r="M40" s="1210" t="str">
        <f>IF(PYS!C59="","",PYS!C59)</f>
        <v/>
      </c>
      <c r="N40" s="1211"/>
      <c r="O40" s="1211"/>
      <c r="P40" s="1211"/>
      <c r="Q40" s="1212"/>
      <c r="R40" s="1207" t="str">
        <f>IF(PYS!D59="","",PYS!D59)</f>
        <v/>
      </c>
      <c r="S40" s="1208"/>
      <c r="T40" s="1208"/>
      <c r="U40" s="1208"/>
      <c r="V40" s="1208"/>
      <c r="W40" s="1209"/>
      <c r="X40" s="1207" t="str">
        <f>IF(PYS!F59="","",PYS!F59)</f>
        <v/>
      </c>
      <c r="Y40" s="1208"/>
      <c r="Z40" s="1208"/>
      <c r="AA40" s="1208"/>
      <c r="AB40" s="1208"/>
      <c r="AC40" s="1209"/>
      <c r="AD40" s="1207" t="str">
        <f>IF(PYS!E59="","",PYS!E59)</f>
        <v/>
      </c>
      <c r="AE40" s="1208"/>
      <c r="AF40" s="1208"/>
      <c r="AG40" s="1208"/>
      <c r="AH40" s="1209"/>
      <c r="AI40" s="1207" t="str">
        <f>IF(PYS!G59="","",PYS!G59)</f>
        <v/>
      </c>
      <c r="AJ40" s="1208"/>
      <c r="AK40" s="1208"/>
      <c r="AL40" s="1208"/>
      <c r="AM40" s="1209"/>
      <c r="AN40" s="1207" t="str">
        <f>IF(PYS!H59="","",PYS!H59)</f>
        <v/>
      </c>
      <c r="AO40" s="1208"/>
      <c r="AP40" s="1208"/>
      <c r="AQ40" s="1208"/>
      <c r="AR40" s="1208"/>
      <c r="AS40" s="1209"/>
      <c r="AT40" s="1207" t="str">
        <f>IF(PYS!I59="","",PYS!I59)</f>
        <v/>
      </c>
      <c r="AU40" s="1208"/>
      <c r="AV40" s="1208"/>
      <c r="AW40" s="1208"/>
      <c r="AX40" s="1208"/>
      <c r="AY40" s="1208"/>
      <c r="AZ40" s="1208"/>
      <c r="BA40" s="1209"/>
      <c r="BB40" s="1207" t="str">
        <f>IF(PYS!J59="","",PYS!J59)</f>
        <v/>
      </c>
      <c r="BC40" s="1208"/>
      <c r="BD40" s="1208"/>
      <c r="BE40" s="1208"/>
      <c r="BF40" s="1208"/>
      <c r="BG40" s="1208"/>
      <c r="BH40" s="1209"/>
    </row>
    <row r="41" spans="1:60" ht="21" customHeight="1" x14ac:dyDescent="0.25">
      <c r="A41" s="1207" t="str">
        <f>IF(PYS!B60="","",PYS!B60)</f>
        <v/>
      </c>
      <c r="B41" s="1208"/>
      <c r="C41" s="1208"/>
      <c r="D41" s="1208"/>
      <c r="E41" s="1208"/>
      <c r="F41" s="1208"/>
      <c r="G41" s="1209"/>
      <c r="H41" s="1207" t="str">
        <f>IF(PYS!A60="","",PYS!A60)</f>
        <v/>
      </c>
      <c r="I41" s="1208"/>
      <c r="J41" s="1208"/>
      <c r="K41" s="1208"/>
      <c r="L41" s="1209"/>
      <c r="M41" s="1210" t="str">
        <f>IF(PYS!C60="","",PYS!C60)</f>
        <v/>
      </c>
      <c r="N41" s="1211"/>
      <c r="O41" s="1211"/>
      <c r="P41" s="1211"/>
      <c r="Q41" s="1212"/>
      <c r="R41" s="1207" t="str">
        <f>IF(PYS!D60="","",PYS!D60)</f>
        <v/>
      </c>
      <c r="S41" s="1208"/>
      <c r="T41" s="1208"/>
      <c r="U41" s="1208"/>
      <c r="V41" s="1208"/>
      <c r="W41" s="1209"/>
      <c r="X41" s="1207" t="str">
        <f>IF(PYS!F60="","",PYS!F60)</f>
        <v/>
      </c>
      <c r="Y41" s="1208"/>
      <c r="Z41" s="1208"/>
      <c r="AA41" s="1208"/>
      <c r="AB41" s="1208"/>
      <c r="AC41" s="1209"/>
      <c r="AD41" s="1207" t="str">
        <f>IF(PYS!E60="","",PYS!E60)</f>
        <v/>
      </c>
      <c r="AE41" s="1208"/>
      <c r="AF41" s="1208"/>
      <c r="AG41" s="1208"/>
      <c r="AH41" s="1209"/>
      <c r="AI41" s="1207" t="str">
        <f>IF(PYS!G60="","",PYS!G60)</f>
        <v/>
      </c>
      <c r="AJ41" s="1208"/>
      <c r="AK41" s="1208"/>
      <c r="AL41" s="1208"/>
      <c r="AM41" s="1209"/>
      <c r="AN41" s="1207" t="str">
        <f>IF(PYS!H60="","",PYS!H60)</f>
        <v/>
      </c>
      <c r="AO41" s="1208"/>
      <c r="AP41" s="1208"/>
      <c r="AQ41" s="1208"/>
      <c r="AR41" s="1208"/>
      <c r="AS41" s="1209"/>
      <c r="AT41" s="1207" t="str">
        <f>IF(PYS!I60="","",PYS!I60)</f>
        <v/>
      </c>
      <c r="AU41" s="1208"/>
      <c r="AV41" s="1208"/>
      <c r="AW41" s="1208"/>
      <c r="AX41" s="1208"/>
      <c r="AY41" s="1208"/>
      <c r="AZ41" s="1208"/>
      <c r="BA41" s="1209"/>
      <c r="BB41" s="1207" t="str">
        <f>IF(PYS!J60="","",PYS!J60)</f>
        <v/>
      </c>
      <c r="BC41" s="1208"/>
      <c r="BD41" s="1208"/>
      <c r="BE41" s="1208"/>
      <c r="BF41" s="1208"/>
      <c r="BG41" s="1208"/>
      <c r="BH41" s="1209"/>
    </row>
    <row r="42" spans="1:60" ht="21" customHeight="1" x14ac:dyDescent="0.25">
      <c r="A42" s="1207" t="str">
        <f>IF(PYS!B61="","",PYS!B61)</f>
        <v/>
      </c>
      <c r="B42" s="1208"/>
      <c r="C42" s="1208"/>
      <c r="D42" s="1208"/>
      <c r="E42" s="1208"/>
      <c r="F42" s="1208"/>
      <c r="G42" s="1209"/>
      <c r="H42" s="1207" t="str">
        <f>IF(PYS!A61="","",PYS!A61)</f>
        <v/>
      </c>
      <c r="I42" s="1208"/>
      <c r="J42" s="1208"/>
      <c r="K42" s="1208"/>
      <c r="L42" s="1209"/>
      <c r="M42" s="1210" t="str">
        <f>IF(PYS!C61="","",PYS!C61)</f>
        <v/>
      </c>
      <c r="N42" s="1211"/>
      <c r="O42" s="1211"/>
      <c r="P42" s="1211"/>
      <c r="Q42" s="1212"/>
      <c r="R42" s="1207" t="str">
        <f>IF(PYS!D61="","",PYS!D61)</f>
        <v/>
      </c>
      <c r="S42" s="1208"/>
      <c r="T42" s="1208"/>
      <c r="U42" s="1208"/>
      <c r="V42" s="1208"/>
      <c r="W42" s="1209"/>
      <c r="X42" s="1207" t="str">
        <f>IF(PYS!F61="","",PYS!F61)</f>
        <v/>
      </c>
      <c r="Y42" s="1208"/>
      <c r="Z42" s="1208"/>
      <c r="AA42" s="1208"/>
      <c r="AB42" s="1208"/>
      <c r="AC42" s="1209"/>
      <c r="AD42" s="1207" t="str">
        <f>IF(PYS!E61="","",PYS!E61)</f>
        <v/>
      </c>
      <c r="AE42" s="1208"/>
      <c r="AF42" s="1208"/>
      <c r="AG42" s="1208"/>
      <c r="AH42" s="1209"/>
      <c r="AI42" s="1207" t="str">
        <f>IF(PYS!G61="","",PYS!G61)</f>
        <v/>
      </c>
      <c r="AJ42" s="1208"/>
      <c r="AK42" s="1208"/>
      <c r="AL42" s="1208"/>
      <c r="AM42" s="1209"/>
      <c r="AN42" s="1207" t="str">
        <f>IF(PYS!H61="","",PYS!H61)</f>
        <v/>
      </c>
      <c r="AO42" s="1208"/>
      <c r="AP42" s="1208"/>
      <c r="AQ42" s="1208"/>
      <c r="AR42" s="1208"/>
      <c r="AS42" s="1209"/>
      <c r="AT42" s="1207" t="str">
        <f>IF(PYS!I61="","",PYS!I61)</f>
        <v/>
      </c>
      <c r="AU42" s="1208"/>
      <c r="AV42" s="1208"/>
      <c r="AW42" s="1208"/>
      <c r="AX42" s="1208"/>
      <c r="AY42" s="1208"/>
      <c r="AZ42" s="1208"/>
      <c r="BA42" s="1209"/>
      <c r="BB42" s="1207" t="str">
        <f>IF(PYS!J61="","",PYS!J61)</f>
        <v/>
      </c>
      <c r="BC42" s="1208"/>
      <c r="BD42" s="1208"/>
      <c r="BE42" s="1208"/>
      <c r="BF42" s="1208"/>
      <c r="BG42" s="1208"/>
      <c r="BH42" s="1209"/>
    </row>
    <row r="43" spans="1:60" ht="21" customHeight="1" x14ac:dyDescent="0.25">
      <c r="A43" s="1207" t="str">
        <f>IF(PYS!B62="","",PYS!B62)</f>
        <v/>
      </c>
      <c r="B43" s="1208"/>
      <c r="C43" s="1208"/>
      <c r="D43" s="1208"/>
      <c r="E43" s="1208"/>
      <c r="F43" s="1208"/>
      <c r="G43" s="1209"/>
      <c r="H43" s="1207" t="str">
        <f>IF(PYS!A62="","",PYS!A62)</f>
        <v/>
      </c>
      <c r="I43" s="1208"/>
      <c r="J43" s="1208"/>
      <c r="K43" s="1208"/>
      <c r="L43" s="1209"/>
      <c r="M43" s="1210" t="str">
        <f>IF(PYS!C62="","",PYS!C62)</f>
        <v/>
      </c>
      <c r="N43" s="1211"/>
      <c r="O43" s="1211"/>
      <c r="P43" s="1211"/>
      <c r="Q43" s="1212"/>
      <c r="R43" s="1207" t="str">
        <f>IF(PYS!D62="","",PYS!D62)</f>
        <v/>
      </c>
      <c r="S43" s="1208"/>
      <c r="T43" s="1208"/>
      <c r="U43" s="1208"/>
      <c r="V43" s="1208"/>
      <c r="W43" s="1209"/>
      <c r="X43" s="1207" t="str">
        <f>IF(PYS!F62="","",PYS!F62)</f>
        <v/>
      </c>
      <c r="Y43" s="1208"/>
      <c r="Z43" s="1208"/>
      <c r="AA43" s="1208"/>
      <c r="AB43" s="1208"/>
      <c r="AC43" s="1209"/>
      <c r="AD43" s="1207" t="str">
        <f>IF(PYS!E62="","",PYS!E62)</f>
        <v/>
      </c>
      <c r="AE43" s="1208"/>
      <c r="AF43" s="1208"/>
      <c r="AG43" s="1208"/>
      <c r="AH43" s="1209"/>
      <c r="AI43" s="1207" t="str">
        <f>IF(PYS!G62="","",PYS!G62)</f>
        <v/>
      </c>
      <c r="AJ43" s="1208"/>
      <c r="AK43" s="1208"/>
      <c r="AL43" s="1208"/>
      <c r="AM43" s="1209"/>
      <c r="AN43" s="1207" t="str">
        <f>IF(PYS!H62="","",PYS!H62)</f>
        <v/>
      </c>
      <c r="AO43" s="1208"/>
      <c r="AP43" s="1208"/>
      <c r="AQ43" s="1208"/>
      <c r="AR43" s="1208"/>
      <c r="AS43" s="1209"/>
      <c r="AT43" s="1207" t="str">
        <f>IF(PYS!I62="","",PYS!I62)</f>
        <v/>
      </c>
      <c r="AU43" s="1208"/>
      <c r="AV43" s="1208"/>
      <c r="AW43" s="1208"/>
      <c r="AX43" s="1208"/>
      <c r="AY43" s="1208"/>
      <c r="AZ43" s="1208"/>
      <c r="BA43" s="1209"/>
      <c r="BB43" s="1207" t="str">
        <f>IF(PYS!J62="","",PYS!J62)</f>
        <v/>
      </c>
      <c r="BC43" s="1208"/>
      <c r="BD43" s="1208"/>
      <c r="BE43" s="1208"/>
      <c r="BF43" s="1208"/>
      <c r="BG43" s="1208"/>
      <c r="BH43" s="1209"/>
    </row>
    <row r="44" spans="1:60" ht="21" customHeight="1" x14ac:dyDescent="0.25">
      <c r="A44" s="1207" t="str">
        <f>IF(PYS!B63="","",PYS!B63)</f>
        <v/>
      </c>
      <c r="B44" s="1208"/>
      <c r="C44" s="1208"/>
      <c r="D44" s="1208"/>
      <c r="E44" s="1208"/>
      <c r="F44" s="1208"/>
      <c r="G44" s="1209"/>
      <c r="H44" s="1207" t="str">
        <f>IF(PYS!A63="","",PYS!A63)</f>
        <v/>
      </c>
      <c r="I44" s="1208"/>
      <c r="J44" s="1208"/>
      <c r="K44" s="1208"/>
      <c r="L44" s="1209"/>
      <c r="M44" s="1210" t="str">
        <f>IF(PYS!C63="","",PYS!C63)</f>
        <v/>
      </c>
      <c r="N44" s="1211"/>
      <c r="O44" s="1211"/>
      <c r="P44" s="1211"/>
      <c r="Q44" s="1212"/>
      <c r="R44" s="1207" t="str">
        <f>IF(PYS!D63="","",PYS!D63)</f>
        <v/>
      </c>
      <c r="S44" s="1208"/>
      <c r="T44" s="1208"/>
      <c r="U44" s="1208"/>
      <c r="V44" s="1208"/>
      <c r="W44" s="1209"/>
      <c r="X44" s="1207" t="str">
        <f>IF(PYS!F63="","",PYS!F63)</f>
        <v/>
      </c>
      <c r="Y44" s="1208"/>
      <c r="Z44" s="1208"/>
      <c r="AA44" s="1208"/>
      <c r="AB44" s="1208"/>
      <c r="AC44" s="1209"/>
      <c r="AD44" s="1207" t="str">
        <f>IF(PYS!E63="","",PYS!E63)</f>
        <v/>
      </c>
      <c r="AE44" s="1208"/>
      <c r="AF44" s="1208"/>
      <c r="AG44" s="1208"/>
      <c r="AH44" s="1209"/>
      <c r="AI44" s="1207" t="str">
        <f>IF(PYS!G63="","",PYS!G63)</f>
        <v/>
      </c>
      <c r="AJ44" s="1208"/>
      <c r="AK44" s="1208"/>
      <c r="AL44" s="1208"/>
      <c r="AM44" s="1209"/>
      <c r="AN44" s="1207" t="str">
        <f>IF(PYS!H63="","",PYS!H63)</f>
        <v/>
      </c>
      <c r="AO44" s="1208"/>
      <c r="AP44" s="1208"/>
      <c r="AQ44" s="1208"/>
      <c r="AR44" s="1208"/>
      <c r="AS44" s="1209"/>
      <c r="AT44" s="1207" t="str">
        <f>IF(PYS!I63="","",PYS!I63)</f>
        <v/>
      </c>
      <c r="AU44" s="1208"/>
      <c r="AV44" s="1208"/>
      <c r="AW44" s="1208"/>
      <c r="AX44" s="1208"/>
      <c r="AY44" s="1208"/>
      <c r="AZ44" s="1208"/>
      <c r="BA44" s="1209"/>
      <c r="BB44" s="1207" t="str">
        <f>IF(PYS!J63="","",PYS!J63)</f>
        <v/>
      </c>
      <c r="BC44" s="1208"/>
      <c r="BD44" s="1208"/>
      <c r="BE44" s="1208"/>
      <c r="BF44" s="1208"/>
      <c r="BG44" s="1208"/>
      <c r="BH44" s="1209"/>
    </row>
    <row r="45" spans="1:60" ht="21" customHeight="1" x14ac:dyDescent="0.25">
      <c r="A45" s="1207" t="str">
        <f>IF(PYS!B64="","",PYS!B64)</f>
        <v/>
      </c>
      <c r="B45" s="1208"/>
      <c r="C45" s="1208"/>
      <c r="D45" s="1208"/>
      <c r="E45" s="1208"/>
      <c r="F45" s="1208"/>
      <c r="G45" s="1209"/>
      <c r="H45" s="1207" t="str">
        <f>IF(PYS!A64="","",PYS!A64)</f>
        <v/>
      </c>
      <c r="I45" s="1208"/>
      <c r="J45" s="1208"/>
      <c r="K45" s="1208"/>
      <c r="L45" s="1209"/>
      <c r="M45" s="1210" t="str">
        <f>IF(PYS!C64="","",PYS!C64)</f>
        <v/>
      </c>
      <c r="N45" s="1211"/>
      <c r="O45" s="1211"/>
      <c r="P45" s="1211"/>
      <c r="Q45" s="1212"/>
      <c r="R45" s="1207" t="str">
        <f>IF(PYS!D64="","",PYS!D64)</f>
        <v/>
      </c>
      <c r="S45" s="1208"/>
      <c r="T45" s="1208"/>
      <c r="U45" s="1208"/>
      <c r="V45" s="1208"/>
      <c r="W45" s="1209"/>
      <c r="X45" s="1207" t="str">
        <f>IF(PYS!F64="","",PYS!F64)</f>
        <v/>
      </c>
      <c r="Y45" s="1208"/>
      <c r="Z45" s="1208"/>
      <c r="AA45" s="1208"/>
      <c r="AB45" s="1208"/>
      <c r="AC45" s="1209"/>
      <c r="AD45" s="1207" t="str">
        <f>IF(PYS!E64="","",PYS!E64)</f>
        <v/>
      </c>
      <c r="AE45" s="1208"/>
      <c r="AF45" s="1208"/>
      <c r="AG45" s="1208"/>
      <c r="AH45" s="1209"/>
      <c r="AI45" s="1207" t="str">
        <f>IF(PYS!G64="","",PYS!G64)</f>
        <v/>
      </c>
      <c r="AJ45" s="1208"/>
      <c r="AK45" s="1208"/>
      <c r="AL45" s="1208"/>
      <c r="AM45" s="1209"/>
      <c r="AN45" s="1207" t="str">
        <f>IF(PYS!H64="","",PYS!H64)</f>
        <v/>
      </c>
      <c r="AO45" s="1208"/>
      <c r="AP45" s="1208"/>
      <c r="AQ45" s="1208"/>
      <c r="AR45" s="1208"/>
      <c r="AS45" s="1209"/>
      <c r="AT45" s="1207" t="str">
        <f>IF(PYS!I64="","",PYS!I64)</f>
        <v/>
      </c>
      <c r="AU45" s="1208"/>
      <c r="AV45" s="1208"/>
      <c r="AW45" s="1208"/>
      <c r="AX45" s="1208"/>
      <c r="AY45" s="1208"/>
      <c r="AZ45" s="1208"/>
      <c r="BA45" s="1209"/>
      <c r="BB45" s="1207" t="str">
        <f>IF(PYS!J64="","",PYS!J64)</f>
        <v/>
      </c>
      <c r="BC45" s="1208"/>
      <c r="BD45" s="1208"/>
      <c r="BE45" s="1208"/>
      <c r="BF45" s="1208"/>
      <c r="BG45" s="1208"/>
      <c r="BH45" s="1209"/>
    </row>
    <row r="46" spans="1:60" ht="21" customHeight="1" x14ac:dyDescent="0.25">
      <c r="A46" s="1207" t="str">
        <f>IF(PYS!B65="","",PYS!B65)</f>
        <v/>
      </c>
      <c r="B46" s="1208"/>
      <c r="C46" s="1208"/>
      <c r="D46" s="1208"/>
      <c r="E46" s="1208"/>
      <c r="F46" s="1208"/>
      <c r="G46" s="1209"/>
      <c r="H46" s="1207" t="str">
        <f>IF(PYS!A65="","",PYS!A65)</f>
        <v/>
      </c>
      <c r="I46" s="1208"/>
      <c r="J46" s="1208"/>
      <c r="K46" s="1208"/>
      <c r="L46" s="1209"/>
      <c r="M46" s="1210" t="str">
        <f>IF(PYS!C65="","",PYS!C65)</f>
        <v/>
      </c>
      <c r="N46" s="1211"/>
      <c r="O46" s="1211"/>
      <c r="P46" s="1211"/>
      <c r="Q46" s="1212"/>
      <c r="R46" s="1207" t="str">
        <f>IF(PYS!D65="","",PYS!D65)</f>
        <v/>
      </c>
      <c r="S46" s="1208"/>
      <c r="T46" s="1208"/>
      <c r="U46" s="1208"/>
      <c r="V46" s="1208"/>
      <c r="W46" s="1209"/>
      <c r="X46" s="1207" t="str">
        <f>IF(PYS!F65="","",PYS!F65)</f>
        <v/>
      </c>
      <c r="Y46" s="1208"/>
      <c r="Z46" s="1208"/>
      <c r="AA46" s="1208"/>
      <c r="AB46" s="1208"/>
      <c r="AC46" s="1209"/>
      <c r="AD46" s="1207" t="str">
        <f>IF(PYS!E65="","",PYS!E65)</f>
        <v/>
      </c>
      <c r="AE46" s="1208"/>
      <c r="AF46" s="1208"/>
      <c r="AG46" s="1208"/>
      <c r="AH46" s="1209"/>
      <c r="AI46" s="1207" t="str">
        <f>IF(PYS!G65="","",PYS!G65)</f>
        <v/>
      </c>
      <c r="AJ46" s="1208"/>
      <c r="AK46" s="1208"/>
      <c r="AL46" s="1208"/>
      <c r="AM46" s="1209"/>
      <c r="AN46" s="1207" t="str">
        <f>IF(PYS!H65="","",PYS!H65)</f>
        <v/>
      </c>
      <c r="AO46" s="1208"/>
      <c r="AP46" s="1208"/>
      <c r="AQ46" s="1208"/>
      <c r="AR46" s="1208"/>
      <c r="AS46" s="1209"/>
      <c r="AT46" s="1207" t="str">
        <f>IF(PYS!I65="","",PYS!I65)</f>
        <v/>
      </c>
      <c r="AU46" s="1208"/>
      <c r="AV46" s="1208"/>
      <c r="AW46" s="1208"/>
      <c r="AX46" s="1208"/>
      <c r="AY46" s="1208"/>
      <c r="AZ46" s="1208"/>
      <c r="BA46" s="1209"/>
      <c r="BB46" s="1207" t="str">
        <f>IF(PYS!J65="","",PYS!J65)</f>
        <v/>
      </c>
      <c r="BC46" s="1208"/>
      <c r="BD46" s="1208"/>
      <c r="BE46" s="1208"/>
      <c r="BF46" s="1208"/>
      <c r="BG46" s="1208"/>
      <c r="BH46" s="1209"/>
    </row>
    <row r="47" spans="1:60" ht="20.25" customHeight="1" x14ac:dyDescent="0.25">
      <c r="A47" s="750" t="s">
        <v>7854</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7867</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38" t="s">
        <v>7868</v>
      </c>
      <c r="B52" s="1238"/>
      <c r="C52" s="1238"/>
      <c r="D52" s="1238"/>
      <c r="E52" s="1238"/>
      <c r="F52" s="1238"/>
      <c r="G52" s="1238"/>
      <c r="H52" s="1238"/>
      <c r="I52" s="1238"/>
      <c r="J52" s="1238"/>
      <c r="K52" s="1238"/>
      <c r="L52" s="1238"/>
      <c r="M52" s="1238"/>
      <c r="N52" s="1238"/>
      <c r="O52" s="1238"/>
      <c r="P52" s="1238" t="s">
        <v>7869</v>
      </c>
      <c r="Q52" s="1238"/>
      <c r="R52" s="1238"/>
      <c r="S52" s="1238"/>
      <c r="T52" s="1238"/>
      <c r="U52" s="1238"/>
      <c r="V52" s="1238"/>
      <c r="W52" s="1238"/>
      <c r="X52" s="1238"/>
      <c r="Y52" s="1238"/>
      <c r="Z52" s="1238"/>
      <c r="AA52" s="1238"/>
      <c r="AB52" s="1238"/>
      <c r="AC52" s="1238"/>
      <c r="AD52" s="1238"/>
      <c r="AE52" s="1238" t="s">
        <v>7870</v>
      </c>
      <c r="AF52" s="1238"/>
      <c r="AG52" s="1238"/>
      <c r="AH52" s="1238"/>
      <c r="AI52" s="1238"/>
      <c r="AJ52" s="1238"/>
      <c r="AK52" s="1238"/>
      <c r="AL52" s="1238"/>
      <c r="AM52" s="1238"/>
      <c r="AN52" s="1238"/>
      <c r="AO52" s="1238"/>
      <c r="AP52" s="1238"/>
      <c r="AQ52" s="1238"/>
      <c r="AR52" s="1238"/>
      <c r="AS52" s="1238" t="s">
        <v>7871</v>
      </c>
      <c r="AT52" s="1238"/>
      <c r="AU52" s="1238"/>
      <c r="AV52" s="1238"/>
      <c r="AW52" s="1238"/>
      <c r="AX52" s="1238"/>
      <c r="AY52" s="1238"/>
      <c r="AZ52" s="1238"/>
      <c r="BA52" s="1238"/>
      <c r="BB52" s="1238"/>
      <c r="BC52" s="1238"/>
      <c r="BD52" s="1238"/>
      <c r="BE52" s="1238"/>
      <c r="BF52" s="1238"/>
      <c r="BG52" s="1238"/>
      <c r="BH52" s="1238"/>
    </row>
    <row r="53" spans="1:60" ht="21" customHeight="1" x14ac:dyDescent="0.25">
      <c r="A53" s="1231" t="str">
        <f>IF(AND(P53="",AE53="",AS53=""),"")</f>
        <v/>
      </c>
      <c r="B53" s="1231"/>
      <c r="C53" s="1231"/>
      <c r="D53" s="1231"/>
      <c r="E53" s="1231"/>
      <c r="F53" s="1231"/>
      <c r="G53" s="1231"/>
      <c r="H53" s="1231"/>
      <c r="I53" s="1231"/>
      <c r="J53" s="1231"/>
      <c r="K53" s="1231"/>
      <c r="L53" s="1231"/>
      <c r="M53" s="1231"/>
      <c r="N53" s="1231"/>
      <c r="O53" s="1231"/>
      <c r="P53" s="1232" t="str">
        <f>IF(PYS!M22="","",PYS!M22)</f>
        <v/>
      </c>
      <c r="Q53" s="1233"/>
      <c r="R53" s="1233"/>
      <c r="S53" s="1233"/>
      <c r="T53" s="1233"/>
      <c r="U53" s="1233"/>
      <c r="V53" s="1233"/>
      <c r="W53" s="1233"/>
      <c r="X53" s="1233"/>
      <c r="Y53" s="1233"/>
      <c r="Z53" s="1233"/>
      <c r="AA53" s="1233"/>
      <c r="AB53" s="1233"/>
      <c r="AC53" s="1233"/>
      <c r="AD53" s="1234"/>
      <c r="AE53" s="1235" t="str">
        <f>IF(ISBLANK(PYS!O22),"",PYS!O22)</f>
        <v/>
      </c>
      <c r="AF53" s="1235"/>
      <c r="AG53" s="1235"/>
      <c r="AH53" s="1235"/>
      <c r="AI53" s="1235"/>
      <c r="AJ53" s="1235"/>
      <c r="AK53" s="1235"/>
      <c r="AL53" s="1235"/>
      <c r="AM53" s="1235"/>
      <c r="AN53" s="1235"/>
      <c r="AO53" s="1235"/>
      <c r="AP53" s="1235"/>
      <c r="AQ53" s="1235"/>
      <c r="AR53" s="1235"/>
      <c r="AS53" s="1236" t="str">
        <f>IF(ISBLANK(PYS!P22),"",PYS!P22)</f>
        <v/>
      </c>
      <c r="AT53" s="1236"/>
      <c r="AU53" s="1236"/>
      <c r="AV53" s="1236"/>
      <c r="AW53" s="1236"/>
      <c r="AX53" s="1236"/>
      <c r="AY53" s="1236"/>
      <c r="AZ53" s="1236"/>
      <c r="BA53" s="1236"/>
      <c r="BB53" s="1236"/>
      <c r="BC53" s="1236"/>
      <c r="BD53" s="1236"/>
      <c r="BE53" s="1236"/>
      <c r="BF53" s="1236"/>
      <c r="BG53" s="1236"/>
      <c r="BH53" s="1236"/>
    </row>
    <row r="54" spans="1:60" ht="21" customHeight="1" x14ac:dyDescent="0.25">
      <c r="A54" s="1231" t="str">
        <f t="shared" ref="A54:A72" si="0">IF(AND(P54="",AE54="",AS54=""),"")</f>
        <v/>
      </c>
      <c r="B54" s="1231"/>
      <c r="C54" s="1231"/>
      <c r="D54" s="1231"/>
      <c r="E54" s="1231"/>
      <c r="F54" s="1231"/>
      <c r="G54" s="1231"/>
      <c r="H54" s="1231"/>
      <c r="I54" s="1231"/>
      <c r="J54" s="1231"/>
      <c r="K54" s="1231"/>
      <c r="L54" s="1231"/>
      <c r="M54" s="1231"/>
      <c r="N54" s="1231"/>
      <c r="O54" s="1231"/>
      <c r="P54" s="1232" t="str">
        <f>IF(PYS!M23="","",PYS!M23)</f>
        <v/>
      </c>
      <c r="Q54" s="1233"/>
      <c r="R54" s="1233"/>
      <c r="S54" s="1233"/>
      <c r="T54" s="1233"/>
      <c r="U54" s="1233"/>
      <c r="V54" s="1233"/>
      <c r="W54" s="1233"/>
      <c r="X54" s="1233"/>
      <c r="Y54" s="1233"/>
      <c r="Z54" s="1233"/>
      <c r="AA54" s="1233"/>
      <c r="AB54" s="1233"/>
      <c r="AC54" s="1233"/>
      <c r="AD54" s="1234"/>
      <c r="AE54" s="1235" t="str">
        <f>IF(ISBLANK(PYS!O23),"",PYS!O23)</f>
        <v/>
      </c>
      <c r="AF54" s="1235"/>
      <c r="AG54" s="1235"/>
      <c r="AH54" s="1235"/>
      <c r="AI54" s="1235"/>
      <c r="AJ54" s="1235"/>
      <c r="AK54" s="1235"/>
      <c r="AL54" s="1235"/>
      <c r="AM54" s="1235"/>
      <c r="AN54" s="1235"/>
      <c r="AO54" s="1235"/>
      <c r="AP54" s="1235"/>
      <c r="AQ54" s="1235"/>
      <c r="AR54" s="1235"/>
      <c r="AS54" s="1236" t="str">
        <f>IF(ISBLANK(PYS!P23),"",PYS!P23)</f>
        <v/>
      </c>
      <c r="AT54" s="1236"/>
      <c r="AU54" s="1236"/>
      <c r="AV54" s="1236"/>
      <c r="AW54" s="1236"/>
      <c r="AX54" s="1236"/>
      <c r="AY54" s="1236"/>
      <c r="AZ54" s="1236"/>
      <c r="BA54" s="1236"/>
      <c r="BB54" s="1236"/>
      <c r="BC54" s="1236"/>
      <c r="BD54" s="1236"/>
      <c r="BE54" s="1236"/>
      <c r="BF54" s="1236"/>
      <c r="BG54" s="1236"/>
      <c r="BH54" s="1236"/>
    </row>
    <row r="55" spans="1:60" ht="21" customHeight="1" x14ac:dyDescent="0.25">
      <c r="A55" s="1231" t="str">
        <f t="shared" si="0"/>
        <v/>
      </c>
      <c r="B55" s="1231"/>
      <c r="C55" s="1231"/>
      <c r="D55" s="1231"/>
      <c r="E55" s="1231"/>
      <c r="F55" s="1231"/>
      <c r="G55" s="1231"/>
      <c r="H55" s="1231"/>
      <c r="I55" s="1231"/>
      <c r="J55" s="1231"/>
      <c r="K55" s="1231"/>
      <c r="L55" s="1231"/>
      <c r="M55" s="1231"/>
      <c r="N55" s="1231"/>
      <c r="O55" s="1231"/>
      <c r="P55" s="1232" t="str">
        <f>IF(PYS!M24="","",PYS!M24)</f>
        <v/>
      </c>
      <c r="Q55" s="1233"/>
      <c r="R55" s="1233"/>
      <c r="S55" s="1233"/>
      <c r="T55" s="1233"/>
      <c r="U55" s="1233"/>
      <c r="V55" s="1233"/>
      <c r="W55" s="1233"/>
      <c r="X55" s="1233"/>
      <c r="Y55" s="1233"/>
      <c r="Z55" s="1233"/>
      <c r="AA55" s="1233"/>
      <c r="AB55" s="1233"/>
      <c r="AC55" s="1233"/>
      <c r="AD55" s="1234"/>
      <c r="AE55" s="1235" t="str">
        <f>IF(ISBLANK(PYS!O24),"",PYS!O24)</f>
        <v/>
      </c>
      <c r="AF55" s="1235"/>
      <c r="AG55" s="1235"/>
      <c r="AH55" s="1235"/>
      <c r="AI55" s="1235"/>
      <c r="AJ55" s="1235"/>
      <c r="AK55" s="1235"/>
      <c r="AL55" s="1235"/>
      <c r="AM55" s="1235"/>
      <c r="AN55" s="1235"/>
      <c r="AO55" s="1235"/>
      <c r="AP55" s="1235"/>
      <c r="AQ55" s="1235"/>
      <c r="AR55" s="1235"/>
      <c r="AS55" s="1236" t="str">
        <f>IF(ISBLANK(PYS!P24),"",PYS!P24)</f>
        <v/>
      </c>
      <c r="AT55" s="1236"/>
      <c r="AU55" s="1236"/>
      <c r="AV55" s="1236"/>
      <c r="AW55" s="1236"/>
      <c r="AX55" s="1236"/>
      <c r="AY55" s="1236"/>
      <c r="AZ55" s="1236"/>
      <c r="BA55" s="1236"/>
      <c r="BB55" s="1236"/>
      <c r="BC55" s="1236"/>
      <c r="BD55" s="1236"/>
      <c r="BE55" s="1236"/>
      <c r="BF55" s="1236"/>
      <c r="BG55" s="1236"/>
      <c r="BH55" s="1236"/>
    </row>
    <row r="56" spans="1:60" ht="21" customHeight="1" x14ac:dyDescent="0.25">
      <c r="A56" s="1231" t="str">
        <f t="shared" si="0"/>
        <v/>
      </c>
      <c r="B56" s="1231"/>
      <c r="C56" s="1231"/>
      <c r="D56" s="1231"/>
      <c r="E56" s="1231"/>
      <c r="F56" s="1231"/>
      <c r="G56" s="1231"/>
      <c r="H56" s="1231"/>
      <c r="I56" s="1231"/>
      <c r="J56" s="1231"/>
      <c r="K56" s="1231"/>
      <c r="L56" s="1231"/>
      <c r="M56" s="1231"/>
      <c r="N56" s="1231"/>
      <c r="O56" s="1231"/>
      <c r="P56" s="1232" t="str">
        <f>IF(PYS!M25="","",PYS!M25)</f>
        <v/>
      </c>
      <c r="Q56" s="1233"/>
      <c r="R56" s="1233"/>
      <c r="S56" s="1233"/>
      <c r="T56" s="1233"/>
      <c r="U56" s="1233"/>
      <c r="V56" s="1233"/>
      <c r="W56" s="1233"/>
      <c r="X56" s="1233"/>
      <c r="Y56" s="1233"/>
      <c r="Z56" s="1233"/>
      <c r="AA56" s="1233"/>
      <c r="AB56" s="1233"/>
      <c r="AC56" s="1233"/>
      <c r="AD56" s="1234"/>
      <c r="AE56" s="1235" t="str">
        <f>IF(ISBLANK(PYS!O25),"",PYS!O25)</f>
        <v/>
      </c>
      <c r="AF56" s="1235"/>
      <c r="AG56" s="1235"/>
      <c r="AH56" s="1235"/>
      <c r="AI56" s="1235"/>
      <c r="AJ56" s="1235"/>
      <c r="AK56" s="1235"/>
      <c r="AL56" s="1235"/>
      <c r="AM56" s="1235"/>
      <c r="AN56" s="1235"/>
      <c r="AO56" s="1235"/>
      <c r="AP56" s="1235"/>
      <c r="AQ56" s="1235"/>
      <c r="AR56" s="1235"/>
      <c r="AS56" s="1236" t="str">
        <f>IF(ISBLANK(PYS!P25),"",PYS!P25)</f>
        <v/>
      </c>
      <c r="AT56" s="1236"/>
      <c r="AU56" s="1236"/>
      <c r="AV56" s="1236"/>
      <c r="AW56" s="1236"/>
      <c r="AX56" s="1236"/>
      <c r="AY56" s="1236"/>
      <c r="AZ56" s="1236"/>
      <c r="BA56" s="1236"/>
      <c r="BB56" s="1236"/>
      <c r="BC56" s="1236"/>
      <c r="BD56" s="1236"/>
      <c r="BE56" s="1236"/>
      <c r="BF56" s="1236"/>
      <c r="BG56" s="1236"/>
      <c r="BH56" s="1236"/>
    </row>
    <row r="57" spans="1:60" ht="21" customHeight="1" x14ac:dyDescent="0.25">
      <c r="A57" s="1231" t="str">
        <f t="shared" si="0"/>
        <v/>
      </c>
      <c r="B57" s="1231"/>
      <c r="C57" s="1231"/>
      <c r="D57" s="1231"/>
      <c r="E57" s="1231"/>
      <c r="F57" s="1231"/>
      <c r="G57" s="1231"/>
      <c r="H57" s="1231"/>
      <c r="I57" s="1231"/>
      <c r="J57" s="1231"/>
      <c r="K57" s="1231"/>
      <c r="L57" s="1231"/>
      <c r="M57" s="1231"/>
      <c r="N57" s="1231"/>
      <c r="O57" s="1231"/>
      <c r="P57" s="1232" t="str">
        <f>IF(PYS!M26="","",PYS!M26)</f>
        <v/>
      </c>
      <c r="Q57" s="1233"/>
      <c r="R57" s="1233"/>
      <c r="S57" s="1233"/>
      <c r="T57" s="1233"/>
      <c r="U57" s="1233"/>
      <c r="V57" s="1233"/>
      <c r="W57" s="1233"/>
      <c r="X57" s="1233"/>
      <c r="Y57" s="1233"/>
      <c r="Z57" s="1233"/>
      <c r="AA57" s="1233"/>
      <c r="AB57" s="1233"/>
      <c r="AC57" s="1233"/>
      <c r="AD57" s="1234"/>
      <c r="AE57" s="1235" t="str">
        <f>IF(ISBLANK(PYS!O26),"",PYS!O26)</f>
        <v/>
      </c>
      <c r="AF57" s="1235"/>
      <c r="AG57" s="1235"/>
      <c r="AH57" s="1235"/>
      <c r="AI57" s="1235"/>
      <c r="AJ57" s="1235"/>
      <c r="AK57" s="1235"/>
      <c r="AL57" s="1235"/>
      <c r="AM57" s="1235"/>
      <c r="AN57" s="1235"/>
      <c r="AO57" s="1235"/>
      <c r="AP57" s="1235"/>
      <c r="AQ57" s="1235"/>
      <c r="AR57" s="1235"/>
      <c r="AS57" s="1236" t="str">
        <f>IF(ISBLANK(PYS!P26),"",PYS!P26)</f>
        <v/>
      </c>
      <c r="AT57" s="1236"/>
      <c r="AU57" s="1236"/>
      <c r="AV57" s="1236"/>
      <c r="AW57" s="1236"/>
      <c r="AX57" s="1236"/>
      <c r="AY57" s="1236"/>
      <c r="AZ57" s="1236"/>
      <c r="BA57" s="1236"/>
      <c r="BB57" s="1236"/>
      <c r="BC57" s="1236"/>
      <c r="BD57" s="1236"/>
      <c r="BE57" s="1236"/>
      <c r="BF57" s="1236"/>
      <c r="BG57" s="1236"/>
      <c r="BH57" s="1236"/>
    </row>
    <row r="58" spans="1:60" ht="21" customHeight="1" x14ac:dyDescent="0.25">
      <c r="A58" s="1231" t="str">
        <f t="shared" si="0"/>
        <v/>
      </c>
      <c r="B58" s="1231"/>
      <c r="C58" s="1231"/>
      <c r="D58" s="1231"/>
      <c r="E58" s="1231"/>
      <c r="F58" s="1231"/>
      <c r="G58" s="1231"/>
      <c r="H58" s="1231"/>
      <c r="I58" s="1231"/>
      <c r="J58" s="1231"/>
      <c r="K58" s="1231"/>
      <c r="L58" s="1231"/>
      <c r="M58" s="1231"/>
      <c r="N58" s="1231"/>
      <c r="O58" s="1231"/>
      <c r="P58" s="1232" t="str">
        <f>IF(PYS!M27="","",PYS!M27)</f>
        <v/>
      </c>
      <c r="Q58" s="1233"/>
      <c r="R58" s="1233"/>
      <c r="S58" s="1233"/>
      <c r="T58" s="1233"/>
      <c r="U58" s="1233"/>
      <c r="V58" s="1233"/>
      <c r="W58" s="1233"/>
      <c r="X58" s="1233"/>
      <c r="Y58" s="1233"/>
      <c r="Z58" s="1233"/>
      <c r="AA58" s="1233"/>
      <c r="AB58" s="1233"/>
      <c r="AC58" s="1233"/>
      <c r="AD58" s="1234"/>
      <c r="AE58" s="1235" t="str">
        <f>IF(ISBLANK(PYS!O27),"",PYS!O27)</f>
        <v/>
      </c>
      <c r="AF58" s="1235"/>
      <c r="AG58" s="1235"/>
      <c r="AH58" s="1235"/>
      <c r="AI58" s="1235"/>
      <c r="AJ58" s="1235"/>
      <c r="AK58" s="1235"/>
      <c r="AL58" s="1235"/>
      <c r="AM58" s="1235"/>
      <c r="AN58" s="1235"/>
      <c r="AO58" s="1235"/>
      <c r="AP58" s="1235"/>
      <c r="AQ58" s="1235"/>
      <c r="AR58" s="1235"/>
      <c r="AS58" s="1236" t="str">
        <f>IF(ISBLANK(PYS!P27),"",PYS!P27)</f>
        <v/>
      </c>
      <c r="AT58" s="1236"/>
      <c r="AU58" s="1236"/>
      <c r="AV58" s="1236"/>
      <c r="AW58" s="1236"/>
      <c r="AX58" s="1236"/>
      <c r="AY58" s="1236"/>
      <c r="AZ58" s="1236"/>
      <c r="BA58" s="1236"/>
      <c r="BB58" s="1236"/>
      <c r="BC58" s="1236"/>
      <c r="BD58" s="1236"/>
      <c r="BE58" s="1236"/>
      <c r="BF58" s="1236"/>
      <c r="BG58" s="1236"/>
      <c r="BH58" s="1236"/>
    </row>
    <row r="59" spans="1:60" ht="21" customHeight="1" x14ac:dyDescent="0.25">
      <c r="A59" s="1231" t="str">
        <f t="shared" si="0"/>
        <v/>
      </c>
      <c r="B59" s="1231"/>
      <c r="C59" s="1231"/>
      <c r="D59" s="1231"/>
      <c r="E59" s="1231"/>
      <c r="F59" s="1231"/>
      <c r="G59" s="1231"/>
      <c r="H59" s="1231"/>
      <c r="I59" s="1231"/>
      <c r="J59" s="1231"/>
      <c r="K59" s="1231"/>
      <c r="L59" s="1231"/>
      <c r="M59" s="1231"/>
      <c r="N59" s="1231"/>
      <c r="O59" s="1231"/>
      <c r="P59" s="1232" t="str">
        <f>IF(PYS!M28="","",PYS!M28)</f>
        <v/>
      </c>
      <c r="Q59" s="1233"/>
      <c r="R59" s="1233"/>
      <c r="S59" s="1233"/>
      <c r="T59" s="1233"/>
      <c r="U59" s="1233"/>
      <c r="V59" s="1233"/>
      <c r="W59" s="1233"/>
      <c r="X59" s="1233"/>
      <c r="Y59" s="1233"/>
      <c r="Z59" s="1233"/>
      <c r="AA59" s="1233"/>
      <c r="AB59" s="1233"/>
      <c r="AC59" s="1233"/>
      <c r="AD59" s="1234"/>
      <c r="AE59" s="1235" t="str">
        <f>IF(ISBLANK(PYS!O28),"",PYS!O28)</f>
        <v/>
      </c>
      <c r="AF59" s="1235"/>
      <c r="AG59" s="1235"/>
      <c r="AH59" s="1235"/>
      <c r="AI59" s="1235"/>
      <c r="AJ59" s="1235"/>
      <c r="AK59" s="1235"/>
      <c r="AL59" s="1235"/>
      <c r="AM59" s="1235"/>
      <c r="AN59" s="1235"/>
      <c r="AO59" s="1235"/>
      <c r="AP59" s="1235"/>
      <c r="AQ59" s="1235"/>
      <c r="AR59" s="1235"/>
      <c r="AS59" s="1236" t="str">
        <f>IF(ISBLANK(PYS!P28),"",PYS!P28)</f>
        <v/>
      </c>
      <c r="AT59" s="1236"/>
      <c r="AU59" s="1236"/>
      <c r="AV59" s="1236"/>
      <c r="AW59" s="1236"/>
      <c r="AX59" s="1236"/>
      <c r="AY59" s="1236"/>
      <c r="AZ59" s="1236"/>
      <c r="BA59" s="1236"/>
      <c r="BB59" s="1236"/>
      <c r="BC59" s="1236"/>
      <c r="BD59" s="1236"/>
      <c r="BE59" s="1236"/>
      <c r="BF59" s="1236"/>
      <c r="BG59" s="1236"/>
      <c r="BH59" s="1236"/>
    </row>
    <row r="60" spans="1:60" ht="21" customHeight="1" x14ac:dyDescent="0.25">
      <c r="A60" s="1231" t="str">
        <f t="shared" si="0"/>
        <v/>
      </c>
      <c r="B60" s="1231"/>
      <c r="C60" s="1231"/>
      <c r="D60" s="1231"/>
      <c r="E60" s="1231"/>
      <c r="F60" s="1231"/>
      <c r="G60" s="1231"/>
      <c r="H60" s="1231"/>
      <c r="I60" s="1231"/>
      <c r="J60" s="1231"/>
      <c r="K60" s="1231"/>
      <c r="L60" s="1231"/>
      <c r="M60" s="1231"/>
      <c r="N60" s="1231"/>
      <c r="O60" s="1231"/>
      <c r="P60" s="1232" t="str">
        <f>IF(PYS!M29="","",PYS!M29)</f>
        <v/>
      </c>
      <c r="Q60" s="1233"/>
      <c r="R60" s="1233"/>
      <c r="S60" s="1233"/>
      <c r="T60" s="1233"/>
      <c r="U60" s="1233"/>
      <c r="V60" s="1233"/>
      <c r="W60" s="1233"/>
      <c r="X60" s="1233"/>
      <c r="Y60" s="1233"/>
      <c r="Z60" s="1233"/>
      <c r="AA60" s="1233"/>
      <c r="AB60" s="1233"/>
      <c r="AC60" s="1233"/>
      <c r="AD60" s="1234"/>
      <c r="AE60" s="1235" t="str">
        <f>IF(ISBLANK(PYS!O29),"",PYS!O29)</f>
        <v/>
      </c>
      <c r="AF60" s="1235"/>
      <c r="AG60" s="1235"/>
      <c r="AH60" s="1235"/>
      <c r="AI60" s="1235"/>
      <c r="AJ60" s="1235"/>
      <c r="AK60" s="1235"/>
      <c r="AL60" s="1235"/>
      <c r="AM60" s="1235"/>
      <c r="AN60" s="1235"/>
      <c r="AO60" s="1235"/>
      <c r="AP60" s="1235"/>
      <c r="AQ60" s="1235"/>
      <c r="AR60" s="1235"/>
      <c r="AS60" s="1236" t="str">
        <f>IF(ISBLANK(PYS!P29),"",PYS!P29)</f>
        <v/>
      </c>
      <c r="AT60" s="1236"/>
      <c r="AU60" s="1236"/>
      <c r="AV60" s="1236"/>
      <c r="AW60" s="1236"/>
      <c r="AX60" s="1236"/>
      <c r="AY60" s="1236"/>
      <c r="AZ60" s="1236"/>
      <c r="BA60" s="1236"/>
      <c r="BB60" s="1236"/>
      <c r="BC60" s="1236"/>
      <c r="BD60" s="1236"/>
      <c r="BE60" s="1236"/>
      <c r="BF60" s="1236"/>
      <c r="BG60" s="1236"/>
      <c r="BH60" s="1236"/>
    </row>
    <row r="61" spans="1:60" ht="21" customHeight="1" x14ac:dyDescent="0.25">
      <c r="A61" s="1231" t="str">
        <f t="shared" si="0"/>
        <v/>
      </c>
      <c r="B61" s="1231"/>
      <c r="C61" s="1231"/>
      <c r="D61" s="1231"/>
      <c r="E61" s="1231"/>
      <c r="F61" s="1231"/>
      <c r="G61" s="1231"/>
      <c r="H61" s="1231"/>
      <c r="I61" s="1231"/>
      <c r="J61" s="1231"/>
      <c r="K61" s="1231"/>
      <c r="L61" s="1231"/>
      <c r="M61" s="1231"/>
      <c r="N61" s="1231"/>
      <c r="O61" s="1231"/>
      <c r="P61" s="1232" t="str">
        <f>IF(PYS!M30="","",PYS!M30)</f>
        <v/>
      </c>
      <c r="Q61" s="1233"/>
      <c r="R61" s="1233"/>
      <c r="S61" s="1233"/>
      <c r="T61" s="1233"/>
      <c r="U61" s="1233"/>
      <c r="V61" s="1233"/>
      <c r="W61" s="1233"/>
      <c r="X61" s="1233"/>
      <c r="Y61" s="1233"/>
      <c r="Z61" s="1233"/>
      <c r="AA61" s="1233"/>
      <c r="AB61" s="1233"/>
      <c r="AC61" s="1233"/>
      <c r="AD61" s="1234"/>
      <c r="AE61" s="1235" t="str">
        <f>IF(ISBLANK(PYS!O30),"",PYS!O30)</f>
        <v/>
      </c>
      <c r="AF61" s="1235"/>
      <c r="AG61" s="1235"/>
      <c r="AH61" s="1235"/>
      <c r="AI61" s="1235"/>
      <c r="AJ61" s="1235"/>
      <c r="AK61" s="1235"/>
      <c r="AL61" s="1235"/>
      <c r="AM61" s="1235"/>
      <c r="AN61" s="1235"/>
      <c r="AO61" s="1235"/>
      <c r="AP61" s="1235"/>
      <c r="AQ61" s="1235"/>
      <c r="AR61" s="1235"/>
      <c r="AS61" s="1236" t="str">
        <f>IF(ISBLANK(PYS!P30),"",PYS!P30)</f>
        <v/>
      </c>
      <c r="AT61" s="1236"/>
      <c r="AU61" s="1236"/>
      <c r="AV61" s="1236"/>
      <c r="AW61" s="1236"/>
      <c r="AX61" s="1236"/>
      <c r="AY61" s="1236"/>
      <c r="AZ61" s="1236"/>
      <c r="BA61" s="1236"/>
      <c r="BB61" s="1236"/>
      <c r="BC61" s="1236"/>
      <c r="BD61" s="1236"/>
      <c r="BE61" s="1236"/>
      <c r="BF61" s="1236"/>
      <c r="BG61" s="1236"/>
      <c r="BH61" s="1236"/>
    </row>
    <row r="62" spans="1:60" ht="21" customHeight="1" x14ac:dyDescent="0.25">
      <c r="A62" s="1231" t="str">
        <f t="shared" si="0"/>
        <v/>
      </c>
      <c r="B62" s="1231"/>
      <c r="C62" s="1231"/>
      <c r="D62" s="1231"/>
      <c r="E62" s="1231"/>
      <c r="F62" s="1231"/>
      <c r="G62" s="1231"/>
      <c r="H62" s="1231"/>
      <c r="I62" s="1231"/>
      <c r="J62" s="1231"/>
      <c r="K62" s="1231"/>
      <c r="L62" s="1231"/>
      <c r="M62" s="1231"/>
      <c r="N62" s="1231"/>
      <c r="O62" s="1231"/>
      <c r="P62" s="1232" t="str">
        <f>IF(PYS!M31="","",PYS!M31)</f>
        <v/>
      </c>
      <c r="Q62" s="1233"/>
      <c r="R62" s="1233"/>
      <c r="S62" s="1233"/>
      <c r="T62" s="1233"/>
      <c r="U62" s="1233"/>
      <c r="V62" s="1233"/>
      <c r="W62" s="1233"/>
      <c r="X62" s="1233"/>
      <c r="Y62" s="1233"/>
      <c r="Z62" s="1233"/>
      <c r="AA62" s="1233"/>
      <c r="AB62" s="1233"/>
      <c r="AC62" s="1233"/>
      <c r="AD62" s="1234"/>
      <c r="AE62" s="1235" t="str">
        <f>IF(ISBLANK(PYS!O31),"",PYS!O31)</f>
        <v/>
      </c>
      <c r="AF62" s="1235"/>
      <c r="AG62" s="1235"/>
      <c r="AH62" s="1235"/>
      <c r="AI62" s="1235"/>
      <c r="AJ62" s="1235"/>
      <c r="AK62" s="1235"/>
      <c r="AL62" s="1235"/>
      <c r="AM62" s="1235"/>
      <c r="AN62" s="1235"/>
      <c r="AO62" s="1235"/>
      <c r="AP62" s="1235"/>
      <c r="AQ62" s="1235"/>
      <c r="AR62" s="1235"/>
      <c r="AS62" s="1236" t="str">
        <f>IF(ISBLANK(PYS!P31),"",PYS!P31)</f>
        <v/>
      </c>
      <c r="AT62" s="1236"/>
      <c r="AU62" s="1236"/>
      <c r="AV62" s="1236"/>
      <c r="AW62" s="1236"/>
      <c r="AX62" s="1236"/>
      <c r="AY62" s="1236"/>
      <c r="AZ62" s="1236"/>
      <c r="BA62" s="1236"/>
      <c r="BB62" s="1236"/>
      <c r="BC62" s="1236"/>
      <c r="BD62" s="1236"/>
      <c r="BE62" s="1236"/>
      <c r="BF62" s="1236"/>
      <c r="BG62" s="1236"/>
      <c r="BH62" s="1236"/>
    </row>
    <row r="63" spans="1:60" ht="21" customHeight="1" x14ac:dyDescent="0.25">
      <c r="A63" s="1231" t="str">
        <f t="shared" si="0"/>
        <v/>
      </c>
      <c r="B63" s="1231"/>
      <c r="C63" s="1231"/>
      <c r="D63" s="1231"/>
      <c r="E63" s="1231"/>
      <c r="F63" s="1231"/>
      <c r="G63" s="1231"/>
      <c r="H63" s="1231"/>
      <c r="I63" s="1231"/>
      <c r="J63" s="1231"/>
      <c r="K63" s="1231"/>
      <c r="L63" s="1231"/>
      <c r="M63" s="1231"/>
      <c r="N63" s="1231"/>
      <c r="O63" s="1231"/>
      <c r="P63" s="1232" t="str">
        <f>IF(PYS!M32="","",PYS!M32)</f>
        <v/>
      </c>
      <c r="Q63" s="1233"/>
      <c r="R63" s="1233"/>
      <c r="S63" s="1233"/>
      <c r="T63" s="1233"/>
      <c r="U63" s="1233"/>
      <c r="V63" s="1233"/>
      <c r="W63" s="1233"/>
      <c r="X63" s="1233"/>
      <c r="Y63" s="1233"/>
      <c r="Z63" s="1233"/>
      <c r="AA63" s="1233"/>
      <c r="AB63" s="1233"/>
      <c r="AC63" s="1233"/>
      <c r="AD63" s="1234"/>
      <c r="AE63" s="1235" t="str">
        <f>IF(ISBLANK(PYS!O32),"",PYS!O32)</f>
        <v/>
      </c>
      <c r="AF63" s="1235"/>
      <c r="AG63" s="1235"/>
      <c r="AH63" s="1235"/>
      <c r="AI63" s="1235"/>
      <c r="AJ63" s="1235"/>
      <c r="AK63" s="1235"/>
      <c r="AL63" s="1235"/>
      <c r="AM63" s="1235"/>
      <c r="AN63" s="1235"/>
      <c r="AO63" s="1235"/>
      <c r="AP63" s="1235"/>
      <c r="AQ63" s="1235"/>
      <c r="AR63" s="1235"/>
      <c r="AS63" s="1236" t="str">
        <f>IF(ISBLANK(PYS!P32),"",PYS!P32)</f>
        <v/>
      </c>
      <c r="AT63" s="1236"/>
      <c r="AU63" s="1236"/>
      <c r="AV63" s="1236"/>
      <c r="AW63" s="1236"/>
      <c r="AX63" s="1236"/>
      <c r="AY63" s="1236"/>
      <c r="AZ63" s="1236"/>
      <c r="BA63" s="1236"/>
      <c r="BB63" s="1236"/>
      <c r="BC63" s="1236"/>
      <c r="BD63" s="1236"/>
      <c r="BE63" s="1236"/>
      <c r="BF63" s="1236"/>
      <c r="BG63" s="1236"/>
      <c r="BH63" s="1236"/>
    </row>
    <row r="64" spans="1:60" ht="21" customHeight="1" x14ac:dyDescent="0.25">
      <c r="A64" s="1231" t="str">
        <f t="shared" si="0"/>
        <v/>
      </c>
      <c r="B64" s="1231"/>
      <c r="C64" s="1231"/>
      <c r="D64" s="1231"/>
      <c r="E64" s="1231"/>
      <c r="F64" s="1231"/>
      <c r="G64" s="1231"/>
      <c r="H64" s="1231"/>
      <c r="I64" s="1231"/>
      <c r="J64" s="1231"/>
      <c r="K64" s="1231"/>
      <c r="L64" s="1231"/>
      <c r="M64" s="1231"/>
      <c r="N64" s="1231"/>
      <c r="O64" s="1231"/>
      <c r="P64" s="1232" t="str">
        <f>IF(PYS!M33="","",PYS!M33)</f>
        <v/>
      </c>
      <c r="Q64" s="1233"/>
      <c r="R64" s="1233"/>
      <c r="S64" s="1233"/>
      <c r="T64" s="1233"/>
      <c r="U64" s="1233"/>
      <c r="V64" s="1233"/>
      <c r="W64" s="1233"/>
      <c r="X64" s="1233"/>
      <c r="Y64" s="1233"/>
      <c r="Z64" s="1233"/>
      <c r="AA64" s="1233"/>
      <c r="AB64" s="1233"/>
      <c r="AC64" s="1233"/>
      <c r="AD64" s="1234"/>
      <c r="AE64" s="1235" t="str">
        <f>IF(ISBLANK(PYS!O33),"",PYS!O33)</f>
        <v/>
      </c>
      <c r="AF64" s="1235"/>
      <c r="AG64" s="1235"/>
      <c r="AH64" s="1235"/>
      <c r="AI64" s="1235"/>
      <c r="AJ64" s="1235"/>
      <c r="AK64" s="1235"/>
      <c r="AL64" s="1235"/>
      <c r="AM64" s="1235"/>
      <c r="AN64" s="1235"/>
      <c r="AO64" s="1235"/>
      <c r="AP64" s="1235"/>
      <c r="AQ64" s="1235"/>
      <c r="AR64" s="1235"/>
      <c r="AS64" s="1236" t="str">
        <f>IF(ISBLANK(PYS!P33),"",PYS!P33)</f>
        <v/>
      </c>
      <c r="AT64" s="1236"/>
      <c r="AU64" s="1236"/>
      <c r="AV64" s="1236"/>
      <c r="AW64" s="1236"/>
      <c r="AX64" s="1236"/>
      <c r="AY64" s="1236"/>
      <c r="AZ64" s="1236"/>
      <c r="BA64" s="1236"/>
      <c r="BB64" s="1236"/>
      <c r="BC64" s="1236"/>
      <c r="BD64" s="1236"/>
      <c r="BE64" s="1236"/>
      <c r="BF64" s="1236"/>
      <c r="BG64" s="1236"/>
      <c r="BH64" s="1236"/>
    </row>
    <row r="65" spans="1:60" ht="21" customHeight="1" x14ac:dyDescent="0.25">
      <c r="A65" s="1231" t="str">
        <f t="shared" si="0"/>
        <v/>
      </c>
      <c r="B65" s="1231"/>
      <c r="C65" s="1231"/>
      <c r="D65" s="1231"/>
      <c r="E65" s="1231"/>
      <c r="F65" s="1231"/>
      <c r="G65" s="1231"/>
      <c r="H65" s="1231"/>
      <c r="I65" s="1231"/>
      <c r="J65" s="1231"/>
      <c r="K65" s="1231"/>
      <c r="L65" s="1231"/>
      <c r="M65" s="1231"/>
      <c r="N65" s="1231"/>
      <c r="O65" s="1231"/>
      <c r="P65" s="1232" t="str">
        <f>IF(PYS!M34="","",PYS!M34)</f>
        <v/>
      </c>
      <c r="Q65" s="1233"/>
      <c r="R65" s="1233"/>
      <c r="S65" s="1233"/>
      <c r="T65" s="1233"/>
      <c r="U65" s="1233"/>
      <c r="V65" s="1233"/>
      <c r="W65" s="1233"/>
      <c r="X65" s="1233"/>
      <c r="Y65" s="1233"/>
      <c r="Z65" s="1233"/>
      <c r="AA65" s="1233"/>
      <c r="AB65" s="1233"/>
      <c r="AC65" s="1233"/>
      <c r="AD65" s="1234"/>
      <c r="AE65" s="1235" t="str">
        <f>IF(ISBLANK(PYS!O34),"",PYS!O34)</f>
        <v/>
      </c>
      <c r="AF65" s="1235"/>
      <c r="AG65" s="1235"/>
      <c r="AH65" s="1235"/>
      <c r="AI65" s="1235"/>
      <c r="AJ65" s="1235"/>
      <c r="AK65" s="1235"/>
      <c r="AL65" s="1235"/>
      <c r="AM65" s="1235"/>
      <c r="AN65" s="1235"/>
      <c r="AO65" s="1235"/>
      <c r="AP65" s="1235"/>
      <c r="AQ65" s="1235"/>
      <c r="AR65" s="1235"/>
      <c r="AS65" s="1236" t="str">
        <f>IF(ISBLANK(PYS!P34),"",PYS!P34)</f>
        <v/>
      </c>
      <c r="AT65" s="1236"/>
      <c r="AU65" s="1236"/>
      <c r="AV65" s="1236"/>
      <c r="AW65" s="1236"/>
      <c r="AX65" s="1236"/>
      <c r="AY65" s="1236"/>
      <c r="AZ65" s="1236"/>
      <c r="BA65" s="1236"/>
      <c r="BB65" s="1236"/>
      <c r="BC65" s="1236"/>
      <c r="BD65" s="1236"/>
      <c r="BE65" s="1236"/>
      <c r="BF65" s="1236"/>
      <c r="BG65" s="1236"/>
      <c r="BH65" s="1236"/>
    </row>
    <row r="66" spans="1:60" ht="21" customHeight="1" x14ac:dyDescent="0.25">
      <c r="A66" s="1231" t="str">
        <f t="shared" si="0"/>
        <v/>
      </c>
      <c r="B66" s="1231"/>
      <c r="C66" s="1231"/>
      <c r="D66" s="1231"/>
      <c r="E66" s="1231"/>
      <c r="F66" s="1231"/>
      <c r="G66" s="1231"/>
      <c r="H66" s="1231"/>
      <c r="I66" s="1231"/>
      <c r="J66" s="1231"/>
      <c r="K66" s="1231"/>
      <c r="L66" s="1231"/>
      <c r="M66" s="1231"/>
      <c r="N66" s="1231"/>
      <c r="O66" s="1231"/>
      <c r="P66" s="1232" t="str">
        <f>IF(PYS!M35="","",PYS!M35)</f>
        <v/>
      </c>
      <c r="Q66" s="1233"/>
      <c r="R66" s="1233"/>
      <c r="S66" s="1233"/>
      <c r="T66" s="1233"/>
      <c r="U66" s="1233"/>
      <c r="V66" s="1233"/>
      <c r="W66" s="1233"/>
      <c r="X66" s="1233"/>
      <c r="Y66" s="1233"/>
      <c r="Z66" s="1233"/>
      <c r="AA66" s="1233"/>
      <c r="AB66" s="1233"/>
      <c r="AC66" s="1233"/>
      <c r="AD66" s="1234"/>
      <c r="AE66" s="1235" t="str">
        <f>IF(ISBLANK(PYS!O35),"",PYS!O35)</f>
        <v/>
      </c>
      <c r="AF66" s="1235"/>
      <c r="AG66" s="1235"/>
      <c r="AH66" s="1235"/>
      <c r="AI66" s="1235"/>
      <c r="AJ66" s="1235"/>
      <c r="AK66" s="1235"/>
      <c r="AL66" s="1235"/>
      <c r="AM66" s="1235"/>
      <c r="AN66" s="1235"/>
      <c r="AO66" s="1235"/>
      <c r="AP66" s="1235"/>
      <c r="AQ66" s="1235"/>
      <c r="AR66" s="1235"/>
      <c r="AS66" s="1236" t="str">
        <f>IF(ISBLANK(PYS!P35),"",PYS!P35)</f>
        <v/>
      </c>
      <c r="AT66" s="1236"/>
      <c r="AU66" s="1236"/>
      <c r="AV66" s="1236"/>
      <c r="AW66" s="1236"/>
      <c r="AX66" s="1236"/>
      <c r="AY66" s="1236"/>
      <c r="AZ66" s="1236"/>
      <c r="BA66" s="1236"/>
      <c r="BB66" s="1236"/>
      <c r="BC66" s="1236"/>
      <c r="BD66" s="1236"/>
      <c r="BE66" s="1236"/>
      <c r="BF66" s="1236"/>
      <c r="BG66" s="1236"/>
      <c r="BH66" s="1236"/>
    </row>
    <row r="67" spans="1:60" ht="21" customHeight="1" x14ac:dyDescent="0.25">
      <c r="A67" s="1231" t="str">
        <f t="shared" si="0"/>
        <v/>
      </c>
      <c r="B67" s="1231"/>
      <c r="C67" s="1231"/>
      <c r="D67" s="1231"/>
      <c r="E67" s="1231"/>
      <c r="F67" s="1231"/>
      <c r="G67" s="1231"/>
      <c r="H67" s="1231"/>
      <c r="I67" s="1231"/>
      <c r="J67" s="1231"/>
      <c r="K67" s="1231"/>
      <c r="L67" s="1231"/>
      <c r="M67" s="1231"/>
      <c r="N67" s="1231"/>
      <c r="O67" s="1231"/>
      <c r="P67" s="1232" t="str">
        <f>IF(PYS!M36="","",PYS!M36)</f>
        <v/>
      </c>
      <c r="Q67" s="1233"/>
      <c r="R67" s="1233"/>
      <c r="S67" s="1233"/>
      <c r="T67" s="1233"/>
      <c r="U67" s="1233"/>
      <c r="V67" s="1233"/>
      <c r="W67" s="1233"/>
      <c r="X67" s="1233"/>
      <c r="Y67" s="1233"/>
      <c r="Z67" s="1233"/>
      <c r="AA67" s="1233"/>
      <c r="AB67" s="1233"/>
      <c r="AC67" s="1233"/>
      <c r="AD67" s="1234"/>
      <c r="AE67" s="1235" t="str">
        <f>IF(ISBLANK(PYS!O36),"",PYS!O36)</f>
        <v/>
      </c>
      <c r="AF67" s="1235"/>
      <c r="AG67" s="1235"/>
      <c r="AH67" s="1235"/>
      <c r="AI67" s="1235"/>
      <c r="AJ67" s="1235"/>
      <c r="AK67" s="1235"/>
      <c r="AL67" s="1235"/>
      <c r="AM67" s="1235"/>
      <c r="AN67" s="1235"/>
      <c r="AO67" s="1235"/>
      <c r="AP67" s="1235"/>
      <c r="AQ67" s="1235"/>
      <c r="AR67" s="1235"/>
      <c r="AS67" s="1236" t="str">
        <f>IF(ISBLANK(PYS!P36),"",PYS!P36)</f>
        <v/>
      </c>
      <c r="AT67" s="1236"/>
      <c r="AU67" s="1236"/>
      <c r="AV67" s="1236"/>
      <c r="AW67" s="1236"/>
      <c r="AX67" s="1236"/>
      <c r="AY67" s="1236"/>
      <c r="AZ67" s="1236"/>
      <c r="BA67" s="1236"/>
      <c r="BB67" s="1236"/>
      <c r="BC67" s="1236"/>
      <c r="BD67" s="1236"/>
      <c r="BE67" s="1236"/>
      <c r="BF67" s="1236"/>
      <c r="BG67" s="1236"/>
      <c r="BH67" s="1236"/>
    </row>
    <row r="68" spans="1:60" ht="21" customHeight="1" x14ac:dyDescent="0.25">
      <c r="A68" s="1231" t="str">
        <f t="shared" si="0"/>
        <v/>
      </c>
      <c r="B68" s="1231"/>
      <c r="C68" s="1231"/>
      <c r="D68" s="1231"/>
      <c r="E68" s="1231"/>
      <c r="F68" s="1231"/>
      <c r="G68" s="1231"/>
      <c r="H68" s="1231"/>
      <c r="I68" s="1231"/>
      <c r="J68" s="1231"/>
      <c r="K68" s="1231"/>
      <c r="L68" s="1231"/>
      <c r="M68" s="1231"/>
      <c r="N68" s="1231"/>
      <c r="O68" s="1231"/>
      <c r="P68" s="1232" t="str">
        <f>IF(PYS!M37="","",PYS!M37)</f>
        <v/>
      </c>
      <c r="Q68" s="1233"/>
      <c r="R68" s="1233"/>
      <c r="S68" s="1233"/>
      <c r="T68" s="1233"/>
      <c r="U68" s="1233"/>
      <c r="V68" s="1233"/>
      <c r="W68" s="1233"/>
      <c r="X68" s="1233"/>
      <c r="Y68" s="1233"/>
      <c r="Z68" s="1233"/>
      <c r="AA68" s="1233"/>
      <c r="AB68" s="1233"/>
      <c r="AC68" s="1233"/>
      <c r="AD68" s="1234"/>
      <c r="AE68" s="1235" t="str">
        <f>IF(ISBLANK(PYS!O37),"",PYS!O37)</f>
        <v/>
      </c>
      <c r="AF68" s="1235"/>
      <c r="AG68" s="1235"/>
      <c r="AH68" s="1235"/>
      <c r="AI68" s="1235"/>
      <c r="AJ68" s="1235"/>
      <c r="AK68" s="1235"/>
      <c r="AL68" s="1235"/>
      <c r="AM68" s="1235"/>
      <c r="AN68" s="1235"/>
      <c r="AO68" s="1235"/>
      <c r="AP68" s="1235"/>
      <c r="AQ68" s="1235"/>
      <c r="AR68" s="1235"/>
      <c r="AS68" s="1236" t="str">
        <f>IF(ISBLANK(PYS!P37),"",PYS!P37)</f>
        <v/>
      </c>
      <c r="AT68" s="1236"/>
      <c r="AU68" s="1236"/>
      <c r="AV68" s="1236"/>
      <c r="AW68" s="1236"/>
      <c r="AX68" s="1236"/>
      <c r="AY68" s="1236"/>
      <c r="AZ68" s="1236"/>
      <c r="BA68" s="1236"/>
      <c r="BB68" s="1236"/>
      <c r="BC68" s="1236"/>
      <c r="BD68" s="1236"/>
      <c r="BE68" s="1236"/>
      <c r="BF68" s="1236"/>
      <c r="BG68" s="1236"/>
      <c r="BH68" s="1236"/>
    </row>
    <row r="69" spans="1:60" ht="21" customHeight="1" x14ac:dyDescent="0.25">
      <c r="A69" s="1231" t="str">
        <f t="shared" si="0"/>
        <v/>
      </c>
      <c r="B69" s="1231"/>
      <c r="C69" s="1231"/>
      <c r="D69" s="1231"/>
      <c r="E69" s="1231"/>
      <c r="F69" s="1231"/>
      <c r="G69" s="1231"/>
      <c r="H69" s="1231"/>
      <c r="I69" s="1231"/>
      <c r="J69" s="1231"/>
      <c r="K69" s="1231"/>
      <c r="L69" s="1231"/>
      <c r="M69" s="1231"/>
      <c r="N69" s="1231"/>
      <c r="O69" s="1231"/>
      <c r="P69" s="1232" t="str">
        <f>IF(PYS!M38="","",PYS!M38)</f>
        <v/>
      </c>
      <c r="Q69" s="1233"/>
      <c r="R69" s="1233"/>
      <c r="S69" s="1233"/>
      <c r="T69" s="1233"/>
      <c r="U69" s="1233"/>
      <c r="V69" s="1233"/>
      <c r="W69" s="1233"/>
      <c r="X69" s="1233"/>
      <c r="Y69" s="1233"/>
      <c r="Z69" s="1233"/>
      <c r="AA69" s="1233"/>
      <c r="AB69" s="1233"/>
      <c r="AC69" s="1233"/>
      <c r="AD69" s="1234"/>
      <c r="AE69" s="1235" t="str">
        <f>IF(ISBLANK(PYS!O38),"",PYS!O38)</f>
        <v/>
      </c>
      <c r="AF69" s="1235"/>
      <c r="AG69" s="1235"/>
      <c r="AH69" s="1235"/>
      <c r="AI69" s="1235"/>
      <c r="AJ69" s="1235"/>
      <c r="AK69" s="1235"/>
      <c r="AL69" s="1235"/>
      <c r="AM69" s="1235"/>
      <c r="AN69" s="1235"/>
      <c r="AO69" s="1235"/>
      <c r="AP69" s="1235"/>
      <c r="AQ69" s="1235"/>
      <c r="AR69" s="1235"/>
      <c r="AS69" s="1236" t="str">
        <f>IF(ISBLANK(PYS!P38),"",PYS!P38)</f>
        <v/>
      </c>
      <c r="AT69" s="1236"/>
      <c r="AU69" s="1236"/>
      <c r="AV69" s="1236"/>
      <c r="AW69" s="1236"/>
      <c r="AX69" s="1236"/>
      <c r="AY69" s="1236"/>
      <c r="AZ69" s="1236"/>
      <c r="BA69" s="1236"/>
      <c r="BB69" s="1236"/>
      <c r="BC69" s="1236"/>
      <c r="BD69" s="1236"/>
      <c r="BE69" s="1236"/>
      <c r="BF69" s="1236"/>
      <c r="BG69" s="1236"/>
      <c r="BH69" s="1236"/>
    </row>
    <row r="70" spans="1:60" ht="21" customHeight="1" x14ac:dyDescent="0.25">
      <c r="A70" s="1231" t="str">
        <f t="shared" si="0"/>
        <v/>
      </c>
      <c r="B70" s="1231"/>
      <c r="C70" s="1231"/>
      <c r="D70" s="1231"/>
      <c r="E70" s="1231"/>
      <c r="F70" s="1231"/>
      <c r="G70" s="1231"/>
      <c r="H70" s="1231"/>
      <c r="I70" s="1231"/>
      <c r="J70" s="1231"/>
      <c r="K70" s="1231"/>
      <c r="L70" s="1231"/>
      <c r="M70" s="1231"/>
      <c r="N70" s="1231"/>
      <c r="O70" s="1231"/>
      <c r="P70" s="1232" t="str">
        <f>IF(PYS!M39="","",PYS!M39)</f>
        <v/>
      </c>
      <c r="Q70" s="1233"/>
      <c r="R70" s="1233"/>
      <c r="S70" s="1233"/>
      <c r="T70" s="1233"/>
      <c r="U70" s="1233"/>
      <c r="V70" s="1233"/>
      <c r="W70" s="1233"/>
      <c r="X70" s="1233"/>
      <c r="Y70" s="1233"/>
      <c r="Z70" s="1233"/>
      <c r="AA70" s="1233"/>
      <c r="AB70" s="1233"/>
      <c r="AC70" s="1233"/>
      <c r="AD70" s="1234"/>
      <c r="AE70" s="1235" t="str">
        <f>IF(ISBLANK(PYS!O39),"",PYS!O39)</f>
        <v/>
      </c>
      <c r="AF70" s="1235"/>
      <c r="AG70" s="1235"/>
      <c r="AH70" s="1235"/>
      <c r="AI70" s="1235"/>
      <c r="AJ70" s="1235"/>
      <c r="AK70" s="1235"/>
      <c r="AL70" s="1235"/>
      <c r="AM70" s="1235"/>
      <c r="AN70" s="1235"/>
      <c r="AO70" s="1235"/>
      <c r="AP70" s="1235"/>
      <c r="AQ70" s="1235"/>
      <c r="AR70" s="1235"/>
      <c r="AS70" s="1236" t="str">
        <f>IF(ISBLANK(PYS!P39),"",PYS!P39)</f>
        <v/>
      </c>
      <c r="AT70" s="1236"/>
      <c r="AU70" s="1236"/>
      <c r="AV70" s="1236"/>
      <c r="AW70" s="1236"/>
      <c r="AX70" s="1236"/>
      <c r="AY70" s="1236"/>
      <c r="AZ70" s="1236"/>
      <c r="BA70" s="1236"/>
      <c r="BB70" s="1236"/>
      <c r="BC70" s="1236"/>
      <c r="BD70" s="1236"/>
      <c r="BE70" s="1236"/>
      <c r="BF70" s="1236"/>
      <c r="BG70" s="1236"/>
      <c r="BH70" s="1236"/>
    </row>
    <row r="71" spans="1:60" ht="21" customHeight="1" x14ac:dyDescent="0.25">
      <c r="A71" s="1276" t="str">
        <f t="shared" si="0"/>
        <v/>
      </c>
      <c r="B71" s="1277"/>
      <c r="C71" s="1277"/>
      <c r="D71" s="1277"/>
      <c r="E71" s="1277"/>
      <c r="F71" s="1277"/>
      <c r="G71" s="1277"/>
      <c r="H71" s="1277"/>
      <c r="I71" s="1277"/>
      <c r="J71" s="1277"/>
      <c r="K71" s="1277"/>
      <c r="L71" s="1277"/>
      <c r="M71" s="1277"/>
      <c r="N71" s="1277"/>
      <c r="O71" s="1278"/>
      <c r="P71" s="1232" t="str">
        <f>IF(PYS!M40="","",PYS!M40)</f>
        <v/>
      </c>
      <c r="Q71" s="1233"/>
      <c r="R71" s="1233"/>
      <c r="S71" s="1233"/>
      <c r="T71" s="1233"/>
      <c r="U71" s="1233"/>
      <c r="V71" s="1233"/>
      <c r="W71" s="1233"/>
      <c r="X71" s="1233"/>
      <c r="Y71" s="1233"/>
      <c r="Z71" s="1233"/>
      <c r="AA71" s="1233"/>
      <c r="AB71" s="1233"/>
      <c r="AC71" s="1233"/>
      <c r="AD71" s="1234"/>
      <c r="AE71" s="1235" t="str">
        <f>IF(ISBLANK(PYS!O40),"",PYS!O40)</f>
        <v/>
      </c>
      <c r="AF71" s="1235"/>
      <c r="AG71" s="1235"/>
      <c r="AH71" s="1235"/>
      <c r="AI71" s="1235"/>
      <c r="AJ71" s="1235"/>
      <c r="AK71" s="1235"/>
      <c r="AL71" s="1235"/>
      <c r="AM71" s="1235"/>
      <c r="AN71" s="1235"/>
      <c r="AO71" s="1235"/>
      <c r="AP71" s="1235"/>
      <c r="AQ71" s="1235"/>
      <c r="AR71" s="1235"/>
      <c r="AS71" s="1236" t="str">
        <f>IF(ISBLANK(PYS!P40),"",PYS!P40)</f>
        <v/>
      </c>
      <c r="AT71" s="1236"/>
      <c r="AU71" s="1236"/>
      <c r="AV71" s="1236"/>
      <c r="AW71" s="1236"/>
      <c r="AX71" s="1236"/>
      <c r="AY71" s="1236"/>
      <c r="AZ71" s="1236"/>
      <c r="BA71" s="1236"/>
      <c r="BB71" s="1236"/>
      <c r="BC71" s="1236"/>
      <c r="BD71" s="1236"/>
      <c r="BE71" s="1236"/>
      <c r="BF71" s="1236"/>
      <c r="BG71" s="1236"/>
      <c r="BH71" s="1236"/>
    </row>
    <row r="72" spans="1:60" ht="21" customHeight="1" x14ac:dyDescent="0.25">
      <c r="A72" s="1231" t="str">
        <f t="shared" si="0"/>
        <v/>
      </c>
      <c r="B72" s="1231"/>
      <c r="C72" s="1231"/>
      <c r="D72" s="1231"/>
      <c r="E72" s="1231"/>
      <c r="F72" s="1231"/>
      <c r="G72" s="1231"/>
      <c r="H72" s="1231"/>
      <c r="I72" s="1231"/>
      <c r="J72" s="1231"/>
      <c r="K72" s="1231"/>
      <c r="L72" s="1231"/>
      <c r="M72" s="1231"/>
      <c r="N72" s="1231"/>
      <c r="O72" s="1231"/>
      <c r="P72" s="1232" t="str">
        <f>IF(PYS!M41="","",PYS!M41)</f>
        <v/>
      </c>
      <c r="Q72" s="1233"/>
      <c r="R72" s="1233"/>
      <c r="S72" s="1233"/>
      <c r="T72" s="1233"/>
      <c r="U72" s="1233"/>
      <c r="V72" s="1233"/>
      <c r="W72" s="1233"/>
      <c r="X72" s="1233"/>
      <c r="Y72" s="1233"/>
      <c r="Z72" s="1233"/>
      <c r="AA72" s="1233"/>
      <c r="AB72" s="1233"/>
      <c r="AC72" s="1233"/>
      <c r="AD72" s="1234"/>
      <c r="AE72" s="1235" t="str">
        <f>IF(ISBLANK(PYS!O41),"",PYS!O41)</f>
        <v/>
      </c>
      <c r="AF72" s="1235"/>
      <c r="AG72" s="1235"/>
      <c r="AH72" s="1235"/>
      <c r="AI72" s="1235"/>
      <c r="AJ72" s="1235"/>
      <c r="AK72" s="1235"/>
      <c r="AL72" s="1235"/>
      <c r="AM72" s="1235"/>
      <c r="AN72" s="1235"/>
      <c r="AO72" s="1235"/>
      <c r="AP72" s="1235"/>
      <c r="AQ72" s="1235"/>
      <c r="AR72" s="1235"/>
      <c r="AS72" s="1236" t="str">
        <f>IF(ISBLANK(PYS!P41),"",PYS!P41)</f>
        <v/>
      </c>
      <c r="AT72" s="1236"/>
      <c r="AU72" s="1236"/>
      <c r="AV72" s="1236"/>
      <c r="AW72" s="1236"/>
      <c r="AX72" s="1236"/>
      <c r="AY72" s="1236"/>
      <c r="AZ72" s="1236"/>
      <c r="BA72" s="1236"/>
      <c r="BB72" s="1236"/>
      <c r="BC72" s="1236"/>
      <c r="BD72" s="1236"/>
      <c r="BE72" s="1236"/>
      <c r="BF72" s="1236"/>
      <c r="BG72" s="1236"/>
      <c r="BH72" s="1236"/>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275" t="s">
        <v>8189</v>
      </c>
      <c r="B74" s="1275"/>
      <c r="C74" s="1275"/>
      <c r="D74" s="1275"/>
      <c r="E74" s="1275"/>
      <c r="F74" s="1275"/>
      <c r="G74" s="1275"/>
      <c r="H74" s="1275"/>
      <c r="I74" s="1275"/>
      <c r="J74" s="1275"/>
      <c r="K74" s="1275"/>
      <c r="L74" s="1275"/>
      <c r="M74" s="1275"/>
      <c r="N74" s="1275"/>
      <c r="O74" s="1275"/>
      <c r="P74" s="1275"/>
      <c r="Q74" s="1275"/>
      <c r="R74" s="1275"/>
      <c r="S74" s="1275"/>
      <c r="T74" s="1275"/>
      <c r="U74" s="1275"/>
      <c r="V74" s="1275"/>
      <c r="W74" s="1275"/>
      <c r="X74" s="1275"/>
      <c r="Y74" s="1275"/>
      <c r="Z74" s="1275"/>
      <c r="AA74" s="1275"/>
      <c r="AB74" s="1275"/>
      <c r="AC74" s="1275"/>
      <c r="AD74" s="1275"/>
      <c r="AE74" s="1275"/>
      <c r="AF74" s="1275"/>
      <c r="AG74" s="1275"/>
      <c r="AH74" s="1275"/>
      <c r="AI74" s="1275"/>
      <c r="AJ74" s="1275"/>
      <c r="AK74" s="1275"/>
      <c r="AL74" s="1275"/>
      <c r="AM74" s="1275"/>
      <c r="AN74" s="1275"/>
      <c r="AO74" s="1275"/>
      <c r="AP74" s="1275"/>
      <c r="AQ74" s="1275"/>
      <c r="AR74" s="1275"/>
      <c r="AS74" s="1275"/>
      <c r="AT74" s="1275"/>
      <c r="AU74" s="1275"/>
      <c r="AV74" s="1275"/>
      <c r="AW74" s="1275"/>
      <c r="AX74" s="1275"/>
      <c r="AY74" s="1275"/>
      <c r="AZ74" s="1275"/>
      <c r="BA74" s="1275"/>
      <c r="BB74" s="1275"/>
      <c r="BC74" s="1275"/>
      <c r="BD74" s="1275"/>
      <c r="BE74" s="1275"/>
      <c r="BF74" s="1275"/>
      <c r="BG74" s="1275"/>
      <c r="BH74" s="1275"/>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37" t="s">
        <v>7872</v>
      </c>
      <c r="B76" s="1237"/>
      <c r="C76" s="1237"/>
      <c r="D76" s="1237"/>
      <c r="E76" s="1237"/>
      <c r="F76" s="1237"/>
      <c r="G76" s="1237"/>
      <c r="H76" s="1237"/>
      <c r="I76" s="1237"/>
      <c r="J76" s="1237"/>
      <c r="K76" s="1237"/>
      <c r="L76" s="1237"/>
      <c r="M76" s="1237"/>
      <c r="N76" s="1237"/>
      <c r="O76" s="1237"/>
      <c r="P76" s="1237"/>
      <c r="Q76" s="1237"/>
      <c r="R76" s="1237"/>
      <c r="S76" s="1237"/>
      <c r="T76" s="1237"/>
      <c r="U76" s="1237"/>
      <c r="V76" s="1237"/>
      <c r="W76" s="1237"/>
      <c r="X76" s="1237"/>
      <c r="Y76" s="1237"/>
      <c r="Z76" s="1237"/>
      <c r="AA76" s="1237"/>
      <c r="AB76" s="1237"/>
      <c r="AC76" s="1237"/>
      <c r="AD76" s="1237"/>
      <c r="AE76" s="1237" t="str">
        <f ca="1">OFFSET(AT16,COUNTA(AT16:BA141)-1,0)</f>
        <v/>
      </c>
      <c r="AF76" s="1237"/>
      <c r="AG76" s="1237"/>
      <c r="AH76" s="1237"/>
      <c r="AI76" s="1237"/>
      <c r="AJ76" s="1237"/>
      <c r="AK76" s="1237"/>
      <c r="AL76" s="1237"/>
      <c r="AM76" s="1237"/>
      <c r="AN76" s="1237"/>
      <c r="AO76" s="1237"/>
      <c r="AP76" s="1237"/>
      <c r="AQ76" s="1237"/>
      <c r="AR76" s="1237"/>
      <c r="AS76" s="1237"/>
      <c r="AT76" s="1237"/>
      <c r="AU76" s="1237"/>
      <c r="AV76" s="1237"/>
      <c r="AW76" s="1237"/>
      <c r="AX76" s="1237"/>
      <c r="AY76" s="1237"/>
      <c r="AZ76" s="1237"/>
      <c r="BA76" s="1237"/>
      <c r="BB76" s="1237"/>
      <c r="BC76" s="1237"/>
      <c r="BD76" s="1237"/>
      <c r="BE76" s="1237"/>
      <c r="BF76" s="1237"/>
      <c r="BG76" s="1237"/>
      <c r="BH76" s="1237"/>
    </row>
    <row r="77" spans="1:60" ht="87.75" customHeight="1" x14ac:dyDescent="0.25">
      <c r="A77" s="1213" t="str">
        <f>CONCATENATE(PYS!Y26,CHAR(10)," ",PYS!Z26)</f>
        <v>0
 0</v>
      </c>
      <c r="B77" s="1214"/>
      <c r="C77" s="1214"/>
      <c r="D77" s="1214"/>
      <c r="E77" s="1214"/>
      <c r="F77" s="1214"/>
      <c r="G77" s="1214"/>
      <c r="H77" s="1214"/>
      <c r="I77" s="1214"/>
      <c r="J77" s="1214"/>
      <c r="K77" s="1214"/>
      <c r="L77" s="1214"/>
      <c r="M77" s="1214"/>
      <c r="N77" s="1214"/>
      <c r="O77" s="1215"/>
      <c r="P77" s="1219" t="s">
        <v>8015</v>
      </c>
      <c r="Q77" s="1220"/>
      <c r="R77" s="1220"/>
      <c r="S77" s="1220"/>
      <c r="T77" s="1220"/>
      <c r="U77" s="1220"/>
      <c r="V77" s="1220"/>
      <c r="W77" s="1220"/>
      <c r="X77" s="1220"/>
      <c r="Y77" s="1220"/>
      <c r="Z77" s="1220"/>
      <c r="AA77" s="1220"/>
      <c r="AB77" s="1220"/>
      <c r="AC77" s="1220"/>
      <c r="AD77" s="1221"/>
      <c r="AE77" s="1219" t="str">
        <f ca="1">PYS!AB26</f>
        <v>FECHA DE EXPEDICIÓN: 01-09-2026</v>
      </c>
      <c r="AF77" s="1220"/>
      <c r="AG77" s="1220"/>
      <c r="AH77" s="1220"/>
      <c r="AI77" s="1220"/>
      <c r="AJ77" s="1220"/>
      <c r="AK77" s="1220"/>
      <c r="AL77" s="1220"/>
      <c r="AM77" s="1220"/>
      <c r="AN77" s="1220"/>
      <c r="AO77" s="1220"/>
      <c r="AP77" s="1220"/>
      <c r="AQ77" s="1220"/>
      <c r="AR77" s="1221"/>
      <c r="AS77" s="1225" t="s">
        <v>7873</v>
      </c>
      <c r="AT77" s="1226"/>
      <c r="AU77" s="1226"/>
      <c r="AV77" s="1226"/>
      <c r="AW77" s="1226"/>
      <c r="AX77" s="1226"/>
      <c r="AY77" s="1226"/>
      <c r="AZ77" s="1226"/>
      <c r="BA77" s="1226"/>
      <c r="BB77" s="1226"/>
      <c r="BC77" s="1226"/>
      <c r="BD77" s="1226"/>
      <c r="BE77" s="1226"/>
      <c r="BF77" s="1226"/>
      <c r="BG77" s="1226"/>
      <c r="BH77" s="1227"/>
    </row>
    <row r="78" spans="1:60" ht="12.75" customHeight="1" x14ac:dyDescent="0.25">
      <c r="A78" s="1216"/>
      <c r="B78" s="1217"/>
      <c r="C78" s="1217"/>
      <c r="D78" s="1217"/>
      <c r="E78" s="1217"/>
      <c r="F78" s="1217"/>
      <c r="G78" s="1217"/>
      <c r="H78" s="1217"/>
      <c r="I78" s="1217"/>
      <c r="J78" s="1217"/>
      <c r="K78" s="1217"/>
      <c r="L78" s="1217"/>
      <c r="M78" s="1217"/>
      <c r="N78" s="1217"/>
      <c r="O78" s="1218"/>
      <c r="P78" s="1222"/>
      <c r="Q78" s="1223"/>
      <c r="R78" s="1223"/>
      <c r="S78" s="1223"/>
      <c r="T78" s="1223"/>
      <c r="U78" s="1223"/>
      <c r="V78" s="1223"/>
      <c r="W78" s="1223"/>
      <c r="X78" s="1223"/>
      <c r="Y78" s="1223"/>
      <c r="Z78" s="1223"/>
      <c r="AA78" s="1223"/>
      <c r="AB78" s="1223"/>
      <c r="AC78" s="1223"/>
      <c r="AD78" s="1224"/>
      <c r="AE78" s="1222"/>
      <c r="AF78" s="1223"/>
      <c r="AG78" s="1223"/>
      <c r="AH78" s="1223"/>
      <c r="AI78" s="1223"/>
      <c r="AJ78" s="1223"/>
      <c r="AK78" s="1223"/>
      <c r="AL78" s="1223"/>
      <c r="AM78" s="1223"/>
      <c r="AN78" s="1223"/>
      <c r="AO78" s="1223"/>
      <c r="AP78" s="1223"/>
      <c r="AQ78" s="1223"/>
      <c r="AR78" s="1224"/>
      <c r="AS78" s="1228" t="s">
        <v>7874</v>
      </c>
      <c r="AT78" s="1229"/>
      <c r="AU78" s="1229"/>
      <c r="AV78" s="1229"/>
      <c r="AW78" s="1229"/>
      <c r="AX78" s="1229"/>
      <c r="AY78" s="1229"/>
      <c r="AZ78" s="1229"/>
      <c r="BA78" s="1229"/>
      <c r="BB78" s="1229"/>
      <c r="BC78" s="1229"/>
      <c r="BD78" s="1229"/>
      <c r="BE78" s="1229"/>
      <c r="BF78" s="1229"/>
      <c r="BG78" s="1229"/>
      <c r="BH78" s="1230"/>
    </row>
  </sheetData>
  <mergeCells count="434">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 ref="BB43:BH43"/>
    <mergeCell ref="A43:G43"/>
    <mergeCell ref="H43:L43"/>
    <mergeCell ref="M43:Q43"/>
    <mergeCell ref="R43:W43"/>
    <mergeCell ref="X43:AC43"/>
    <mergeCell ref="AD43:AH43"/>
    <mergeCell ref="AI43:AM43"/>
    <mergeCell ref="AN43:AS43"/>
    <mergeCell ref="AT43:BA43"/>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P55:AD55"/>
    <mergeCell ref="AE55:AR55"/>
    <mergeCell ref="AS55:BH55"/>
    <mergeCell ref="A56:O56"/>
    <mergeCell ref="P56:AD56"/>
    <mergeCell ref="AE56:AR56"/>
    <mergeCell ref="A57:O57"/>
    <mergeCell ref="P57:AD57"/>
    <mergeCell ref="AE57:AR57"/>
    <mergeCell ref="A58:O58"/>
    <mergeCell ref="P58:AD58"/>
    <mergeCell ref="AE58:AR58"/>
    <mergeCell ref="AS58:BH58"/>
    <mergeCell ref="A59:O59"/>
    <mergeCell ref="P59:AD59"/>
    <mergeCell ref="AE59:AR59"/>
    <mergeCell ref="AS59:BH59"/>
    <mergeCell ref="A60:O60"/>
    <mergeCell ref="P60:AD60"/>
    <mergeCell ref="AE60:AR60"/>
    <mergeCell ref="AS60:BH60"/>
    <mergeCell ref="A64:O64"/>
    <mergeCell ref="P64:AD64"/>
    <mergeCell ref="AE64:AR64"/>
    <mergeCell ref="AS64:BH64"/>
    <mergeCell ref="A65:O65"/>
    <mergeCell ref="P65:AD65"/>
    <mergeCell ref="AE65:AR65"/>
    <mergeCell ref="AS65:BH65"/>
    <mergeCell ref="A66:O66"/>
    <mergeCell ref="P66:AD66"/>
    <mergeCell ref="AE66:AR66"/>
    <mergeCell ref="AS66:BH66"/>
    <mergeCell ref="AS61:BH61"/>
    <mergeCell ref="A62:O62"/>
    <mergeCell ref="P62:AD62"/>
    <mergeCell ref="AE62:AR62"/>
    <mergeCell ref="AS62:BH62"/>
    <mergeCell ref="A63:O63"/>
    <mergeCell ref="P63:AD63"/>
    <mergeCell ref="AE63:AR63"/>
    <mergeCell ref="AS63:BH63"/>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82">
        <v>46023</v>
      </c>
      <c r="C1" s="1282"/>
      <c r="D1" s="1282"/>
      <c r="E1" s="1282"/>
      <c r="F1" s="1282"/>
      <c r="G1" s="1282"/>
      <c r="H1" s="1282"/>
      <c r="I1" s="1282"/>
      <c r="J1" s="1282"/>
      <c r="K1" s="1282"/>
      <c r="L1" s="1282"/>
      <c r="M1" s="1282"/>
      <c r="N1" s="1282"/>
      <c r="O1" s="1282"/>
      <c r="P1" s="1282"/>
      <c r="Q1" s="1282"/>
      <c r="R1" s="1282"/>
      <c r="S1" s="1282"/>
      <c r="T1" s="1282"/>
      <c r="U1" s="1282"/>
      <c r="V1" s="1282"/>
      <c r="W1" s="1282"/>
      <c r="X1" s="1282"/>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79">
        <v>46023</v>
      </c>
      <c r="C3" s="1280"/>
      <c r="D3" s="1280"/>
      <c r="E3" s="1280"/>
      <c r="F3" s="1280"/>
      <c r="G3" s="1280"/>
      <c r="H3" s="1281"/>
      <c r="I3" s="868"/>
      <c r="J3" s="1279">
        <v>46054</v>
      </c>
      <c r="K3" s="1280"/>
      <c r="L3" s="1280"/>
      <c r="M3" s="1280"/>
      <c r="N3" s="1280"/>
      <c r="O3" s="1280"/>
      <c r="P3" s="1281"/>
      <c r="Q3" s="868"/>
      <c r="R3" s="1279">
        <v>46082</v>
      </c>
      <c r="S3" s="1280"/>
      <c r="T3" s="1280"/>
      <c r="U3" s="1280"/>
      <c r="V3" s="1280"/>
      <c r="W3" s="1280"/>
      <c r="X3" s="1281"/>
      <c r="Y3" s="872"/>
    </row>
    <row r="4" spans="1:25" x14ac:dyDescent="0.25">
      <c r="A4" s="868"/>
      <c r="B4" s="873" t="s">
        <v>8367</v>
      </c>
      <c r="C4" s="874" t="s">
        <v>8368</v>
      </c>
      <c r="D4" s="874" t="s">
        <v>118</v>
      </c>
      <c r="E4" s="874" t="s">
        <v>8369</v>
      </c>
      <c r="F4" s="874" t="s">
        <v>8370</v>
      </c>
      <c r="G4" s="874" t="s">
        <v>8371</v>
      </c>
      <c r="H4" s="875" t="s">
        <v>123</v>
      </c>
      <c r="I4" s="876"/>
      <c r="J4" s="873" t="s">
        <v>8367</v>
      </c>
      <c r="K4" s="874" t="s">
        <v>8368</v>
      </c>
      <c r="L4" s="874" t="s">
        <v>118</v>
      </c>
      <c r="M4" s="874" t="s">
        <v>8369</v>
      </c>
      <c r="N4" s="874" t="s">
        <v>8370</v>
      </c>
      <c r="O4" s="874" t="s">
        <v>8371</v>
      </c>
      <c r="P4" s="875" t="s">
        <v>123</v>
      </c>
      <c r="Q4" s="876"/>
      <c r="R4" s="873" t="s">
        <v>8367</v>
      </c>
      <c r="S4" s="874" t="s">
        <v>8368</v>
      </c>
      <c r="T4" s="874" t="s">
        <v>118</v>
      </c>
      <c r="U4" s="874" t="s">
        <v>8369</v>
      </c>
      <c r="V4" s="874" t="s">
        <v>8370</v>
      </c>
      <c r="W4" s="874" t="s">
        <v>8371</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79">
        <v>46113</v>
      </c>
      <c r="C12" s="1280"/>
      <c r="D12" s="1280"/>
      <c r="E12" s="1280"/>
      <c r="F12" s="1280"/>
      <c r="G12" s="1280"/>
      <c r="H12" s="1281"/>
      <c r="I12" s="868"/>
      <c r="J12" s="1279">
        <v>46143</v>
      </c>
      <c r="K12" s="1280"/>
      <c r="L12" s="1280"/>
      <c r="M12" s="1280"/>
      <c r="N12" s="1280"/>
      <c r="O12" s="1280"/>
      <c r="P12" s="1281"/>
      <c r="Q12" s="868"/>
      <c r="R12" s="1279">
        <v>46174</v>
      </c>
      <c r="S12" s="1280"/>
      <c r="T12" s="1280"/>
      <c r="U12" s="1280"/>
      <c r="V12" s="1280"/>
      <c r="W12" s="1280"/>
      <c r="X12" s="1281"/>
      <c r="Y12" s="872"/>
    </row>
    <row r="13" spans="1:25" x14ac:dyDescent="0.25">
      <c r="A13" s="868"/>
      <c r="B13" s="873" t="s">
        <v>8367</v>
      </c>
      <c r="C13" s="874" t="s">
        <v>8368</v>
      </c>
      <c r="D13" s="874" t="s">
        <v>118</v>
      </c>
      <c r="E13" s="874" t="s">
        <v>8369</v>
      </c>
      <c r="F13" s="874" t="s">
        <v>8370</v>
      </c>
      <c r="G13" s="874" t="s">
        <v>8371</v>
      </c>
      <c r="H13" s="875" t="s">
        <v>123</v>
      </c>
      <c r="I13" s="876"/>
      <c r="J13" s="873" t="s">
        <v>8367</v>
      </c>
      <c r="K13" s="874" t="s">
        <v>8368</v>
      </c>
      <c r="L13" s="874" t="s">
        <v>118</v>
      </c>
      <c r="M13" s="874" t="s">
        <v>8369</v>
      </c>
      <c r="N13" s="874" t="s">
        <v>8370</v>
      </c>
      <c r="O13" s="874" t="s">
        <v>8371</v>
      </c>
      <c r="P13" s="875" t="s">
        <v>123</v>
      </c>
      <c r="Q13" s="876"/>
      <c r="R13" s="873" t="s">
        <v>8367</v>
      </c>
      <c r="S13" s="874" t="s">
        <v>8368</v>
      </c>
      <c r="T13" s="874" t="s">
        <v>118</v>
      </c>
      <c r="U13" s="874" t="s">
        <v>8369</v>
      </c>
      <c r="V13" s="874" t="s">
        <v>8370</v>
      </c>
      <c r="W13" s="874" t="s">
        <v>8371</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79">
        <v>46204</v>
      </c>
      <c r="C21" s="1280"/>
      <c r="D21" s="1280"/>
      <c r="E21" s="1280"/>
      <c r="F21" s="1280"/>
      <c r="G21" s="1280"/>
      <c r="H21" s="1281"/>
      <c r="I21" s="868"/>
      <c r="J21" s="1279">
        <v>46235</v>
      </c>
      <c r="K21" s="1280"/>
      <c r="L21" s="1280"/>
      <c r="M21" s="1280"/>
      <c r="N21" s="1280"/>
      <c r="O21" s="1280"/>
      <c r="P21" s="1281"/>
      <c r="Q21" s="868"/>
      <c r="R21" s="1279">
        <v>46266</v>
      </c>
      <c r="S21" s="1280"/>
      <c r="T21" s="1280"/>
      <c r="U21" s="1280"/>
      <c r="V21" s="1280"/>
      <c r="W21" s="1280"/>
      <c r="X21" s="1281"/>
      <c r="Y21" s="872"/>
    </row>
    <row r="22" spans="1:25" x14ac:dyDescent="0.25">
      <c r="A22" s="868"/>
      <c r="B22" s="873" t="s">
        <v>8367</v>
      </c>
      <c r="C22" s="874" t="s">
        <v>8368</v>
      </c>
      <c r="D22" s="874" t="s">
        <v>118</v>
      </c>
      <c r="E22" s="874" t="s">
        <v>8369</v>
      </c>
      <c r="F22" s="874" t="s">
        <v>8370</v>
      </c>
      <c r="G22" s="874" t="s">
        <v>8371</v>
      </c>
      <c r="H22" s="875" t="s">
        <v>123</v>
      </c>
      <c r="I22" s="876"/>
      <c r="J22" s="873" t="s">
        <v>8367</v>
      </c>
      <c r="K22" s="874" t="s">
        <v>8368</v>
      </c>
      <c r="L22" s="874" t="s">
        <v>118</v>
      </c>
      <c r="M22" s="874" t="s">
        <v>8369</v>
      </c>
      <c r="N22" s="874" t="s">
        <v>8370</v>
      </c>
      <c r="O22" s="874" t="s">
        <v>8371</v>
      </c>
      <c r="P22" s="875" t="s">
        <v>123</v>
      </c>
      <c r="Q22" s="876"/>
      <c r="R22" s="873" t="s">
        <v>8367</v>
      </c>
      <c r="S22" s="874" t="s">
        <v>8368</v>
      </c>
      <c r="T22" s="874" t="s">
        <v>118</v>
      </c>
      <c r="U22" s="874" t="s">
        <v>8369</v>
      </c>
      <c r="V22" s="874" t="s">
        <v>8370</v>
      </c>
      <c r="W22" s="874" t="s">
        <v>8371</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79">
        <v>46296</v>
      </c>
      <c r="C30" s="1280"/>
      <c r="D30" s="1280"/>
      <c r="E30" s="1280"/>
      <c r="F30" s="1280"/>
      <c r="G30" s="1280"/>
      <c r="H30" s="1281"/>
      <c r="I30" s="868"/>
      <c r="J30" s="1279">
        <v>46327</v>
      </c>
      <c r="K30" s="1280"/>
      <c r="L30" s="1280"/>
      <c r="M30" s="1280"/>
      <c r="N30" s="1280"/>
      <c r="O30" s="1280"/>
      <c r="P30" s="1281"/>
      <c r="Q30" s="868"/>
      <c r="R30" s="1279">
        <v>46357</v>
      </c>
      <c r="S30" s="1280"/>
      <c r="T30" s="1280"/>
      <c r="U30" s="1280"/>
      <c r="V30" s="1280"/>
      <c r="W30" s="1280"/>
      <c r="X30" s="1281"/>
      <c r="Y30" s="872"/>
    </row>
    <row r="31" spans="1:25" x14ac:dyDescent="0.25">
      <c r="A31" s="868"/>
      <c r="B31" s="873" t="s">
        <v>8367</v>
      </c>
      <c r="C31" s="874" t="s">
        <v>8368</v>
      </c>
      <c r="D31" s="874" t="s">
        <v>118</v>
      </c>
      <c r="E31" s="874" t="s">
        <v>8369</v>
      </c>
      <c r="F31" s="874" t="s">
        <v>8370</v>
      </c>
      <c r="G31" s="874" t="s">
        <v>8371</v>
      </c>
      <c r="H31" s="875" t="s">
        <v>123</v>
      </c>
      <c r="I31" s="876"/>
      <c r="J31" s="873" t="s">
        <v>8367</v>
      </c>
      <c r="K31" s="874" t="s">
        <v>8368</v>
      </c>
      <c r="L31" s="874" t="s">
        <v>118</v>
      </c>
      <c r="M31" s="874" t="s">
        <v>8369</v>
      </c>
      <c r="N31" s="874" t="s">
        <v>8370</v>
      </c>
      <c r="O31" s="874" t="s">
        <v>8371</v>
      </c>
      <c r="P31" s="875" t="s">
        <v>123</v>
      </c>
      <c r="Q31" s="876"/>
      <c r="R31" s="873" t="s">
        <v>8367</v>
      </c>
      <c r="S31" s="874" t="s">
        <v>8368</v>
      </c>
      <c r="T31" s="874" t="s">
        <v>118</v>
      </c>
      <c r="U31" s="874" t="s">
        <v>8369</v>
      </c>
      <c r="V31" s="874" t="s">
        <v>8370</v>
      </c>
      <c r="W31" s="874" t="s">
        <v>8371</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1:X1"/>
    <mergeCell ref="B3:H3"/>
    <mergeCell ref="J3:P3"/>
    <mergeCell ref="R3:X3"/>
    <mergeCell ref="B12:H12"/>
    <mergeCell ref="J12:P12"/>
    <mergeCell ref="R12:X12"/>
    <mergeCell ref="B21:H21"/>
    <mergeCell ref="J21:P21"/>
    <mergeCell ref="R21:X21"/>
    <mergeCell ref="B30:H30"/>
    <mergeCell ref="J30:P30"/>
    <mergeCell ref="R30:X30"/>
  </mergeCells>
  <conditionalFormatting sqref="B5:H10 J5:P10 R5:X10 B14:H19 J14:P19 R14:X19 B23:H28 J23:P28 R23:X28 B32:H37 J32:P37 R32:X37">
    <cfRule type="expression" dxfId="296" priority="1">
      <formula>IFERROR(INDEX(DiasCategorias, B5-FechaInicio+1),0)=1</formula>
    </cfRule>
    <cfRule type="expression" dxfId="295" priority="2">
      <formula>IFERROR(INDEX(DiasCategorias, B5-FechaInicio+1),0)=2</formula>
    </cfRule>
    <cfRule type="expression" dxfId="294" priority="3">
      <formula>IFERROR(INDEX(DiasCategorias, B5-FechaInicio+1),0)=3</formula>
    </cfRule>
    <cfRule type="expression" dxfId="293" priority="4">
      <formula>IFERROR(INDEX(DiasCategorias, B5-FechaInicio+1),0)=4</formula>
    </cfRule>
    <cfRule type="expression" dxfId="292" priority="5">
      <formula>IFERROR(INDEX(DiasCategorias, B5-FechaInicio+1),0)=5</formula>
    </cfRule>
    <cfRule type="expression" dxfId="291" priority="6">
      <formula>IFERROR(INDEX(DiasCategorias, B5-FechaInicio+1),0)=6</formula>
    </cfRule>
    <cfRule type="expression" dxfId="290" priority="7">
      <formula>IFERROR(INDEX(DiasCategorias, B5-FechaInicio+1),0)=7</formula>
    </cfRule>
    <cfRule type="expression" dxfId="289" priority="8">
      <formula>IFERROR(INDEX(DiasCategorias, B5-FechaInicio+1),0)=8</formula>
    </cfRule>
    <cfRule type="expression" dxfId="288" priority="9">
      <formula>IFERROR(INDEX(DiasCategorias, B5-FechaInicio+1),0)=9</formula>
    </cfRule>
    <cfRule type="expression" dxfId="287" priority="10">
      <formula>IFERROR(INDEX(DiasCategorias, B5-FechaInicio+1),0)=10</formula>
    </cfRule>
    <cfRule type="expression" dxfId="286" priority="11">
      <formula>IFERROR(INDEX(DiasCategorias, B5-FechaInicio+1),0)=11</formula>
    </cfRule>
    <cfRule type="expression" dxfId="285"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84" t="s">
        <v>7877</v>
      </c>
      <c r="B1" s="1284"/>
      <c r="C1" s="1284"/>
      <c r="AZ1" s="727" t="s">
        <v>7830</v>
      </c>
      <c r="BA1" s="728" t="s">
        <v>7892</v>
      </c>
      <c r="BL1" s="762"/>
    </row>
    <row r="2" spans="1:64" ht="19.5" customHeight="1" thickBot="1" x14ac:dyDescent="0.35">
      <c r="B2" s="758" t="e">
        <f ca="1">Y24</f>
        <v>#N/A</v>
      </c>
      <c r="F2">
        <v>45546108</v>
      </c>
      <c r="AZ2" s="727" t="s">
        <v>7831</v>
      </c>
      <c r="BA2" s="728" t="s">
        <v>7893</v>
      </c>
      <c r="BL2" s="729"/>
    </row>
    <row r="3" spans="1:64" ht="19.5" customHeight="1" thickBot="1" x14ac:dyDescent="0.3">
      <c r="AZ3" s="727" t="s">
        <v>7835</v>
      </c>
      <c r="BA3" s="728">
        <v>2005</v>
      </c>
      <c r="BL3" s="729"/>
    </row>
    <row r="4" spans="1:64" ht="19.5" customHeight="1" thickBot="1" x14ac:dyDescent="0.3">
      <c r="AE4" s="203"/>
      <c r="AF4" s="757"/>
      <c r="AZ4" s="727" t="s">
        <v>6504</v>
      </c>
      <c r="BA4" s="728" t="s">
        <v>1489</v>
      </c>
      <c r="BL4" s="729"/>
    </row>
    <row r="5" spans="1:64" ht="19.5" customHeight="1" thickBot="1" x14ac:dyDescent="0.3">
      <c r="AE5" s="203"/>
      <c r="AF5" s="757"/>
      <c r="AZ5" s="727" t="s">
        <v>7837</v>
      </c>
      <c r="BA5" s="728" t="s">
        <v>7838</v>
      </c>
      <c r="BL5" s="729"/>
    </row>
    <row r="6" spans="1:64" ht="19.5" customHeight="1" thickBot="1" x14ac:dyDescent="0.3">
      <c r="AE6" s="203"/>
      <c r="AF6" s="757"/>
      <c r="AZ6" s="727" t="s">
        <v>7839</v>
      </c>
      <c r="BA6" s="741">
        <v>46048</v>
      </c>
      <c r="BL6" s="729"/>
    </row>
    <row r="7" spans="1:64" ht="19.5" customHeight="1" thickBot="1" x14ac:dyDescent="0.3">
      <c r="AF7" s="757"/>
      <c r="AZ7" s="727" t="s">
        <v>7840</v>
      </c>
      <c r="BA7" s="728" t="s">
        <v>2174</v>
      </c>
      <c r="BL7" s="729"/>
    </row>
    <row r="8" spans="1:64" ht="19.5" customHeight="1" thickBot="1" x14ac:dyDescent="0.3">
      <c r="AZ8" s="727" t="s">
        <v>7841</v>
      </c>
      <c r="BA8" s="728">
        <v>2400</v>
      </c>
      <c r="BL8" s="729"/>
    </row>
    <row r="9" spans="1:64" ht="19.5" customHeight="1" thickBot="1" x14ac:dyDescent="0.3">
      <c r="AZ9" s="727" t="s">
        <v>7842</v>
      </c>
      <c r="BA9" s="728" t="s">
        <v>7894</v>
      </c>
      <c r="BL9" s="729"/>
    </row>
    <row r="10" spans="1:64" ht="19.5" customHeight="1" thickBot="1" x14ac:dyDescent="0.3">
      <c r="AZ10" s="727" t="s">
        <v>7843</v>
      </c>
      <c r="BA10" s="728">
        <v>5</v>
      </c>
      <c r="BL10" s="729"/>
    </row>
    <row r="11" spans="1:64" ht="19.5" customHeight="1" thickBot="1" x14ac:dyDescent="0.3">
      <c r="BL11" s="729"/>
    </row>
    <row r="12" spans="1:64" ht="19.5" customHeight="1" thickBot="1" x14ac:dyDescent="0.3">
      <c r="AZ12" s="1283" t="s">
        <v>7844</v>
      </c>
      <c r="BA12" s="1283"/>
      <c r="BB12" s="1283"/>
      <c r="BC12" s="1283"/>
      <c r="BD12" s="1283"/>
      <c r="BE12" s="1283"/>
      <c r="BF12" s="1283"/>
      <c r="BG12" s="1283"/>
      <c r="BH12" s="1283"/>
      <c r="BI12" s="1283"/>
      <c r="BL12" s="729"/>
    </row>
    <row r="13" spans="1:64" ht="15" customHeight="1" thickBot="1" x14ac:dyDescent="0.3">
      <c r="AZ13" s="763" t="s">
        <v>7845</v>
      </c>
      <c r="BA13" s="763" t="s">
        <v>7846</v>
      </c>
      <c r="BB13" s="763" t="s">
        <v>7847</v>
      </c>
      <c r="BC13" s="763" t="s">
        <v>3599</v>
      </c>
      <c r="BD13" s="763" t="s">
        <v>7848</v>
      </c>
      <c r="BE13" s="763" t="s">
        <v>7849</v>
      </c>
      <c r="BF13" s="763" t="s">
        <v>7850</v>
      </c>
      <c r="BG13" s="763" t="s">
        <v>1668</v>
      </c>
      <c r="BH13" s="763" t="s">
        <v>7851</v>
      </c>
      <c r="BI13" s="763" t="s">
        <v>3526</v>
      </c>
      <c r="BJ13" s="753"/>
    </row>
    <row r="14" spans="1:64" ht="19.5" customHeight="1" thickTop="1" thickBot="1" x14ac:dyDescent="0.3">
      <c r="AZ14" s="729" t="s">
        <v>7852</v>
      </c>
      <c r="BA14" s="729">
        <v>5376213</v>
      </c>
      <c r="BB14" s="743">
        <v>38113</v>
      </c>
      <c r="BC14" s="729" t="s">
        <v>7895</v>
      </c>
      <c r="BD14" s="729" t="s">
        <v>7853</v>
      </c>
      <c r="BE14" s="729" t="s">
        <v>7853</v>
      </c>
      <c r="BF14" s="729" t="s">
        <v>7853</v>
      </c>
      <c r="BG14" s="729" t="s">
        <v>7895</v>
      </c>
      <c r="BH14" s="729" t="s">
        <v>7896</v>
      </c>
      <c r="BI14" s="729">
        <v>2004</v>
      </c>
      <c r="BJ14" s="752">
        <v>1</v>
      </c>
    </row>
    <row r="15" spans="1:64" ht="16.5" customHeight="1" thickBot="1" x14ac:dyDescent="0.3">
      <c r="AZ15" s="729" t="s">
        <v>7852</v>
      </c>
      <c r="BA15" s="729">
        <v>5545476</v>
      </c>
      <c r="BB15" s="743">
        <v>38484</v>
      </c>
      <c r="BC15" s="729" t="s">
        <v>7897</v>
      </c>
      <c r="BD15" s="729" t="s">
        <v>7853</v>
      </c>
      <c r="BE15" s="729" t="s">
        <v>7853</v>
      </c>
      <c r="BF15" s="729" t="s">
        <v>7853</v>
      </c>
      <c r="BG15" s="729" t="s">
        <v>7897</v>
      </c>
      <c r="BH15" s="729" t="s">
        <v>7896</v>
      </c>
      <c r="BI15" s="729">
        <v>2005</v>
      </c>
      <c r="BJ15" s="752">
        <v>2</v>
      </c>
    </row>
    <row r="16" spans="1:64" ht="15" customHeight="1" thickBot="1" x14ac:dyDescent="0.3">
      <c r="AZ16" s="729" t="s">
        <v>7852</v>
      </c>
      <c r="BA16" s="729">
        <v>27336795</v>
      </c>
      <c r="BB16" s="743">
        <v>38861</v>
      </c>
      <c r="BC16" s="729" t="s">
        <v>7898</v>
      </c>
      <c r="BD16" s="729" t="s">
        <v>7853</v>
      </c>
      <c r="BE16" s="729" t="s">
        <v>7853</v>
      </c>
      <c r="BF16" s="729" t="s">
        <v>7853</v>
      </c>
      <c r="BG16" s="729" t="s">
        <v>7898</v>
      </c>
      <c r="BH16" s="729" t="s">
        <v>7853</v>
      </c>
      <c r="BI16" s="729">
        <v>2006</v>
      </c>
      <c r="BJ16" s="752">
        <v>3</v>
      </c>
    </row>
    <row r="17" spans="1:62" ht="15.75" customHeight="1" thickBot="1" x14ac:dyDescent="0.3">
      <c r="AZ17" s="729" t="s">
        <v>7852</v>
      </c>
      <c r="BA17" s="729">
        <v>214477171</v>
      </c>
      <c r="BB17" s="743">
        <v>39626</v>
      </c>
      <c r="BC17" s="729" t="s">
        <v>7899</v>
      </c>
      <c r="BD17" s="729" t="s">
        <v>7900</v>
      </c>
      <c r="BE17" s="729" t="s">
        <v>7853</v>
      </c>
      <c r="BF17" s="729" t="s">
        <v>7901</v>
      </c>
      <c r="BG17" s="729" t="s">
        <v>7902</v>
      </c>
      <c r="BH17" s="729" t="s">
        <v>7853</v>
      </c>
      <c r="BI17" s="729">
        <v>2007</v>
      </c>
      <c r="BJ17" s="752">
        <v>4</v>
      </c>
    </row>
    <row r="18" spans="1:62" ht="15" customHeight="1" thickBot="1" x14ac:dyDescent="0.3">
      <c r="AZ18" s="729" t="s">
        <v>7852</v>
      </c>
      <c r="BA18" s="729">
        <v>225209851</v>
      </c>
      <c r="BB18" s="743">
        <v>39626</v>
      </c>
      <c r="BC18" s="729" t="s">
        <v>7903</v>
      </c>
      <c r="BD18" s="729" t="s">
        <v>7853</v>
      </c>
      <c r="BE18" s="729" t="s">
        <v>7853</v>
      </c>
      <c r="BF18" s="729" t="s">
        <v>7853</v>
      </c>
      <c r="BG18" s="729" t="s">
        <v>7903</v>
      </c>
      <c r="BH18" s="729" t="s">
        <v>7853</v>
      </c>
      <c r="BI18" s="729">
        <v>2008</v>
      </c>
      <c r="BJ18" s="752">
        <v>5</v>
      </c>
    </row>
    <row r="19" spans="1:62" ht="19.5" customHeight="1" thickBot="1" x14ac:dyDescent="0.3">
      <c r="AZ19" s="729" t="s">
        <v>7852</v>
      </c>
      <c r="BA19" s="729">
        <v>241390265</v>
      </c>
      <c r="BB19" s="743">
        <v>39903</v>
      </c>
      <c r="BC19" s="729" t="s">
        <v>7904</v>
      </c>
      <c r="BD19" s="729" t="s">
        <v>7853</v>
      </c>
      <c r="BE19" s="729" t="s">
        <v>7853</v>
      </c>
      <c r="BF19" s="729" t="s">
        <v>7853</v>
      </c>
      <c r="BG19" s="729" t="s">
        <v>7905</v>
      </c>
      <c r="BH19" s="729" t="s">
        <v>7853</v>
      </c>
      <c r="BI19" s="729">
        <v>2009</v>
      </c>
      <c r="BJ19" s="752">
        <v>6</v>
      </c>
    </row>
    <row r="20" spans="1:62" ht="19.5" customHeight="1" thickBot="1" x14ac:dyDescent="0.3">
      <c r="AZ20" s="729" t="s">
        <v>7852</v>
      </c>
      <c r="BA20" s="729">
        <v>247125649</v>
      </c>
      <c r="BB20" s="743">
        <v>40249</v>
      </c>
      <c r="BC20" s="729" t="s">
        <v>7904</v>
      </c>
      <c r="BD20" s="729" t="s">
        <v>7853</v>
      </c>
      <c r="BE20" s="729" t="s">
        <v>7853</v>
      </c>
      <c r="BF20" s="729" t="s">
        <v>7853</v>
      </c>
      <c r="BG20" s="729" t="s">
        <v>7906</v>
      </c>
      <c r="BH20" s="729" t="s">
        <v>7853</v>
      </c>
      <c r="BI20" s="729">
        <v>2010</v>
      </c>
      <c r="BJ20" s="752">
        <v>7</v>
      </c>
    </row>
    <row r="21" spans="1:62" ht="42.75" customHeight="1" thickBot="1" x14ac:dyDescent="0.3">
      <c r="A21" s="751" t="s">
        <v>7875</v>
      </c>
      <c r="B21" s="238"/>
      <c r="C21" s="238"/>
      <c r="D21" s="238"/>
      <c r="E21" s="238"/>
      <c r="F21" s="238"/>
      <c r="G21" s="238"/>
      <c r="H21" s="238"/>
      <c r="I21" s="238"/>
      <c r="J21" s="238"/>
      <c r="M21" s="1002" t="s">
        <v>7869</v>
      </c>
      <c r="N21" s="1002" t="s">
        <v>9055</v>
      </c>
      <c r="O21" s="1002" t="s">
        <v>7876</v>
      </c>
      <c r="P21" s="1003" t="s">
        <v>7871</v>
      </c>
      <c r="S21" s="238"/>
      <c r="T21" s="238"/>
      <c r="U21" s="238"/>
      <c r="V21" s="238"/>
      <c r="W21" s="238"/>
      <c r="X21" s="238"/>
      <c r="Y21" s="238"/>
      <c r="Z21" s="238"/>
      <c r="AA21" s="238"/>
      <c r="AB21" s="238"/>
      <c r="AC21" s="238"/>
      <c r="AD21" s="238"/>
      <c r="AE21" s="238"/>
      <c r="AF21" s="238"/>
      <c r="AG21" s="238"/>
      <c r="AZ21" s="729" t="s">
        <v>7852</v>
      </c>
      <c r="BA21" s="729">
        <v>285953208</v>
      </c>
      <c r="BB21" s="743">
        <v>40613</v>
      </c>
      <c r="BC21" s="729" t="s">
        <v>7907</v>
      </c>
      <c r="BD21" s="729" t="s">
        <v>7853</v>
      </c>
      <c r="BE21" s="729" t="s">
        <v>7853</v>
      </c>
      <c r="BF21" s="729" t="s">
        <v>7853</v>
      </c>
      <c r="BG21" s="729" t="s">
        <v>7908</v>
      </c>
      <c r="BH21" s="729" t="s">
        <v>7853</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7852</v>
      </c>
      <c r="BA22" s="729">
        <v>301056785</v>
      </c>
      <c r="BB22" s="743">
        <v>40981</v>
      </c>
      <c r="BC22" s="729" t="s">
        <v>7909</v>
      </c>
      <c r="BD22" s="729" t="s">
        <v>7853</v>
      </c>
      <c r="BE22" s="729" t="s">
        <v>7910</v>
      </c>
      <c r="BF22" s="729" t="s">
        <v>7853</v>
      </c>
      <c r="BG22" s="729" t="s">
        <v>7911</v>
      </c>
      <c r="BH22" s="729" t="s">
        <v>7912</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7832</v>
      </c>
      <c r="U23" s="731" t="s">
        <v>7833</v>
      </c>
      <c r="V23" s="732" t="s">
        <v>7834</v>
      </c>
      <c r="W23" s="733"/>
      <c r="X23" s="733"/>
      <c r="Y23" s="733"/>
      <c r="AZ23" s="729" t="s">
        <v>7852</v>
      </c>
      <c r="BA23" s="729">
        <v>302411459</v>
      </c>
      <c r="BB23" s="743">
        <v>41402</v>
      </c>
      <c r="BC23" s="729" t="s">
        <v>7913</v>
      </c>
      <c r="BD23" s="729" t="s">
        <v>7853</v>
      </c>
      <c r="BE23" s="729" t="s">
        <v>7853</v>
      </c>
      <c r="BF23" s="729" t="s">
        <v>7853</v>
      </c>
      <c r="BG23" s="729" t="s">
        <v>7914</v>
      </c>
      <c r="BH23" s="729" t="s">
        <v>7915</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7720</v>
      </c>
      <c r="T24" s="735">
        <v>45424658</v>
      </c>
      <c r="U24" s="735" t="e">
        <f ca="1">VLOOKUP(PYS!AA26,PYS!S26:U56,3,FALSE)</f>
        <v>#N/A</v>
      </c>
      <c r="V24" s="735">
        <f>W24*X24</f>
        <v>3220000</v>
      </c>
      <c r="W24" s="735">
        <v>644</v>
      </c>
      <c r="X24" s="735">
        <v>5000</v>
      </c>
      <c r="Y24" s="735" t="e">
        <f ca="1">U24+V24</f>
        <v>#N/A</v>
      </c>
      <c r="AZ24" s="729" t="s">
        <v>7852</v>
      </c>
      <c r="BA24" s="729">
        <v>303394922</v>
      </c>
      <c r="BB24" s="743">
        <v>41726</v>
      </c>
      <c r="BC24" s="729" t="s">
        <v>7916</v>
      </c>
      <c r="BD24" s="729" t="s">
        <v>7853</v>
      </c>
      <c r="BE24" s="729" t="s">
        <v>7917</v>
      </c>
      <c r="BF24" s="729" t="s">
        <v>7853</v>
      </c>
      <c r="BG24" s="729" t="s">
        <v>7918</v>
      </c>
      <c r="BH24" s="729" t="s">
        <v>7919</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7852</v>
      </c>
      <c r="BA25" s="729">
        <v>303941984</v>
      </c>
      <c r="BB25" s="743">
        <v>42052</v>
      </c>
      <c r="BC25" s="729" t="s">
        <v>7920</v>
      </c>
      <c r="BD25" s="729" t="s">
        <v>7853</v>
      </c>
      <c r="BE25" s="729" t="s">
        <v>7921</v>
      </c>
      <c r="BF25" s="729" t="s">
        <v>7853</v>
      </c>
      <c r="BG25" s="729" t="s">
        <v>7922</v>
      </c>
      <c r="BH25" s="729" t="s">
        <v>7923</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46266</v>
      </c>
      <c r="AB26" s="402" t="str">
        <f ca="1">"FECHA DE EXPEDICIÓN: "&amp;TEXT(AA26,"dd-mm-yyyy")</f>
        <v>FECHA DE EXPEDICIÓN: 01-09-2026</v>
      </c>
      <c r="AC26" s="402"/>
      <c r="AD26" s="402"/>
      <c r="AE26" s="402"/>
      <c r="AZ26" s="729" t="s">
        <v>7852</v>
      </c>
      <c r="BA26" s="729">
        <v>304814309</v>
      </c>
      <c r="BB26" s="743">
        <v>42446</v>
      </c>
      <c r="BC26" s="729" t="s">
        <v>7924</v>
      </c>
      <c r="BD26" s="729" t="s">
        <v>7853</v>
      </c>
      <c r="BE26" s="729" t="s">
        <v>7925</v>
      </c>
      <c r="BF26" s="729" t="s">
        <v>7853</v>
      </c>
      <c r="BG26" s="729" t="s">
        <v>7926</v>
      </c>
      <c r="BH26" s="729" t="s">
        <v>7927</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7852</v>
      </c>
      <c r="BA27" s="729">
        <v>306103826</v>
      </c>
      <c r="BB27" s="743">
        <v>42915</v>
      </c>
      <c r="BC27" s="729" t="s">
        <v>7928</v>
      </c>
      <c r="BD27" s="729" t="s">
        <v>7853</v>
      </c>
      <c r="BE27" s="729" t="s">
        <v>7853</v>
      </c>
      <c r="BF27" s="729" t="s">
        <v>7853</v>
      </c>
      <c r="BG27" s="729" t="s">
        <v>7929</v>
      </c>
      <c r="BH27" s="729" t="s">
        <v>7930</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7852</v>
      </c>
      <c r="BA28" s="729">
        <v>306387388</v>
      </c>
      <c r="BB28" s="743">
        <v>43130</v>
      </c>
      <c r="BC28" s="729" t="s">
        <v>7931</v>
      </c>
      <c r="BD28" s="729" t="s">
        <v>7853</v>
      </c>
      <c r="BE28" s="729" t="s">
        <v>7932</v>
      </c>
      <c r="BF28" s="729" t="s">
        <v>7853</v>
      </c>
      <c r="BG28" s="729" t="s">
        <v>7933</v>
      </c>
      <c r="BH28" s="729" t="s">
        <v>7934</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7852</v>
      </c>
      <c r="BA29" s="729">
        <v>3400141646</v>
      </c>
      <c r="BB29" s="743">
        <v>43662</v>
      </c>
      <c r="BC29" s="729" t="s">
        <v>7935</v>
      </c>
      <c r="BD29" s="729" t="s">
        <v>7853</v>
      </c>
      <c r="BE29" s="729" t="s">
        <v>7853</v>
      </c>
      <c r="BF29" s="729" t="s">
        <v>7853</v>
      </c>
      <c r="BG29" s="729" t="s">
        <v>7936</v>
      </c>
      <c r="BH29" s="729" t="s">
        <v>7937</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7852</v>
      </c>
      <c r="BA30" s="729">
        <v>308678442</v>
      </c>
      <c r="BB30" s="743">
        <v>43900</v>
      </c>
      <c r="BC30" s="729" t="s">
        <v>7938</v>
      </c>
      <c r="BD30" s="729" t="s">
        <v>7853</v>
      </c>
      <c r="BE30" s="729" t="s">
        <v>7939</v>
      </c>
      <c r="BF30" s="729" t="s">
        <v>7853</v>
      </c>
      <c r="BG30" s="729" t="s">
        <v>7940</v>
      </c>
      <c r="BH30" s="729" t="s">
        <v>7941</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7852</v>
      </c>
      <c r="BA31" s="729">
        <v>310167077</v>
      </c>
      <c r="BB31" s="743">
        <v>44315</v>
      </c>
      <c r="BC31" s="729" t="s">
        <v>7942</v>
      </c>
      <c r="BD31" s="729" t="s">
        <v>7853</v>
      </c>
      <c r="BE31" s="729" t="s">
        <v>7853</v>
      </c>
      <c r="BF31" s="729" t="s">
        <v>7853</v>
      </c>
      <c r="BG31" s="729" t="s">
        <v>7943</v>
      </c>
      <c r="BH31" s="729" t="s">
        <v>7944</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7852</v>
      </c>
      <c r="BA32" s="729">
        <v>310932135</v>
      </c>
      <c r="BB32" s="743">
        <v>44606</v>
      </c>
      <c r="BC32" s="729" t="s">
        <v>7945</v>
      </c>
      <c r="BD32" s="729" t="s">
        <v>7853</v>
      </c>
      <c r="BE32" s="729" t="s">
        <v>7946</v>
      </c>
      <c r="BF32" s="729" t="s">
        <v>7853</v>
      </c>
      <c r="BG32" s="729" t="s">
        <v>7947</v>
      </c>
      <c r="BH32" s="729" t="s">
        <v>7948</v>
      </c>
      <c r="BI32" s="729">
        <v>2022</v>
      </c>
      <c r="BJ32" s="752">
        <v>19</v>
      </c>
    </row>
    <row r="33" spans="1:62" ht="55.5" customHeight="1" thickBot="1" x14ac:dyDescent="0.3">
      <c r="A33" s="1283"/>
      <c r="B33" s="1283"/>
      <c r="C33" s="1283"/>
      <c r="D33" s="1283"/>
      <c r="E33" s="1283"/>
      <c r="F33" s="1283"/>
      <c r="G33" s="1283"/>
      <c r="H33" s="1283"/>
      <c r="I33" s="1283"/>
      <c r="J33" s="1283"/>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7852</v>
      </c>
      <c r="BA33" s="729">
        <v>3000520483</v>
      </c>
      <c r="BB33" s="743">
        <v>44952</v>
      </c>
      <c r="BC33" s="729" t="s">
        <v>7943</v>
      </c>
      <c r="BD33" s="729" t="s">
        <v>7853</v>
      </c>
      <c r="BE33" s="729" t="s">
        <v>7949</v>
      </c>
      <c r="BF33" s="729" t="s">
        <v>7853</v>
      </c>
      <c r="BG33" s="729" t="s">
        <v>7950</v>
      </c>
      <c r="BH33" s="729" t="s">
        <v>7951</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7852</v>
      </c>
      <c r="BA34" s="729">
        <v>313529196</v>
      </c>
      <c r="BB34" s="743">
        <v>45399</v>
      </c>
      <c r="BC34" s="729" t="s">
        <v>7952</v>
      </c>
      <c r="BD34" s="729" t="s">
        <v>7853</v>
      </c>
      <c r="BE34" s="729" t="s">
        <v>7953</v>
      </c>
      <c r="BF34" s="729" t="s">
        <v>7853</v>
      </c>
      <c r="BG34" s="729" t="s">
        <v>7954</v>
      </c>
      <c r="BH34" s="729" t="s">
        <v>7955</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7852</v>
      </c>
      <c r="BA35" s="729">
        <v>314785123</v>
      </c>
      <c r="BB35" s="743">
        <v>45707</v>
      </c>
      <c r="BC35" s="729" t="s">
        <v>7956</v>
      </c>
      <c r="BD35" s="729" t="s">
        <v>7853</v>
      </c>
      <c r="BE35" s="729" t="s">
        <v>7957</v>
      </c>
      <c r="BF35" s="729" t="s">
        <v>7853</v>
      </c>
      <c r="BG35" s="729" t="s">
        <v>7958</v>
      </c>
      <c r="BH35" s="729" t="s">
        <v>7959</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7852</v>
      </c>
      <c r="BA36" s="729">
        <v>315914084</v>
      </c>
      <c r="BB36" s="743">
        <v>46036</v>
      </c>
      <c r="BC36" s="729" t="s">
        <v>7960</v>
      </c>
      <c r="BD36" s="729" t="s">
        <v>7853</v>
      </c>
      <c r="BE36" s="729" t="s">
        <v>7961</v>
      </c>
      <c r="BF36" s="729" t="s">
        <v>7853</v>
      </c>
      <c r="BG36" s="729" t="s">
        <v>7962</v>
      </c>
      <c r="BH36" s="729" t="s">
        <v>7963</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85"/>
      <c r="B63" s="1285"/>
      <c r="C63" s="1285"/>
      <c r="D63" s="1285"/>
      <c r="E63" s="1285"/>
      <c r="F63" s="1285"/>
      <c r="G63" s="1285"/>
      <c r="H63" s="1285"/>
      <c r="I63" s="1285"/>
      <c r="J63" s="1285"/>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86" t="s">
        <v>6495</v>
      </c>
      <c r="C2" s="1287"/>
      <c r="D2" s="491"/>
      <c r="E2" s="491"/>
      <c r="F2" s="1286" t="s">
        <v>6495</v>
      </c>
      <c r="G2" s="1287"/>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6645</v>
      </c>
      <c r="C5" s="510">
        <f>IFERROR(VLOOKUP(C$4,TablaDATOS[#All],2,FALSE),"")</f>
        <v>0</v>
      </c>
      <c r="D5" s="466"/>
      <c r="E5" s="898"/>
      <c r="F5" s="489" t="s">
        <v>6645</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6499</v>
      </c>
      <c r="C8" s="511">
        <f>IFERROR(VLOOKUP(C$4,TablaDATOS[#All],5,FALSE),"")</f>
        <v>0</v>
      </c>
      <c r="D8" s="467"/>
      <c r="E8" s="899"/>
      <c r="F8" s="489" t="s">
        <v>6499</v>
      </c>
      <c r="G8" s="511" t="str">
        <f>IFERROR(VLOOKUP(G$4,TablaDATOS[#All],5,FALSE),"")</f>
        <v>san Rafael</v>
      </c>
    </row>
    <row r="9" spans="2:7" ht="18.75" x14ac:dyDescent="0.3">
      <c r="B9" s="489" t="s">
        <v>6074</v>
      </c>
      <c r="C9" s="857" t="str">
        <f>IFERROR(VLOOKUP(C$4,TablaDATOS[#All],6,FALSE),"")</f>
        <v>Melgar - Tolima</v>
      </c>
      <c r="D9" s="486"/>
      <c r="E9" s="486"/>
      <c r="F9" s="489" t="s">
        <v>6074</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86" t="s">
        <v>6496</v>
      </c>
      <c r="C14" s="1287"/>
      <c r="D14" s="491"/>
      <c r="E14" s="491"/>
      <c r="F14" s="1286" t="s">
        <v>6496</v>
      </c>
      <c r="G14" s="1287"/>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86" t="s">
        <v>6495</v>
      </c>
      <c r="C30" s="1287"/>
      <c r="D30" s="491"/>
      <c r="E30" s="491"/>
      <c r="F30" s="1286" t="s">
        <v>6495</v>
      </c>
      <c r="G30" s="1287"/>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6645</v>
      </c>
      <c r="C33" s="510">
        <f>IFERROR(VLOOKUP(C$32,TablaDATOS[#All],2,FALSE),"")</f>
        <v>1085253744</v>
      </c>
      <c r="D33" s="466"/>
      <c r="E33" s="898"/>
      <c r="F33" s="489" t="s">
        <v>6645</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6499</v>
      </c>
      <c r="C36" s="511">
        <f>IFERROR(VLOOKUP(C$32,TablaDATOS[#All],5,FALSE),"")</f>
        <v>0</v>
      </c>
      <c r="D36" s="467"/>
      <c r="E36" s="899"/>
      <c r="F36" s="489" t="s">
        <v>6499</v>
      </c>
      <c r="G36" s="510" t="str">
        <f>IFERROR(VLOOKUP(G$32,TablaDATOS[#All],5,FALSE),"")</f>
        <v>7 de agosto</v>
      </c>
    </row>
    <row r="37" spans="2:7" ht="18.75" x14ac:dyDescent="0.3">
      <c r="B37" s="489" t="s">
        <v>6074</v>
      </c>
      <c r="C37" s="857" t="str">
        <f>IFERROR(VLOOKUP(C$32,TablaDATOS[#All],6,FALSE),"")</f>
        <v>PASTO - NARIÑO</v>
      </c>
      <c r="D37" s="486"/>
      <c r="E37" s="486"/>
      <c r="F37" s="489" t="s">
        <v>6074</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86" t="s">
        <v>6496</v>
      </c>
      <c r="C41" s="1287"/>
      <c r="D41" s="491"/>
      <c r="E41" s="491"/>
      <c r="F41" s="1286" t="s">
        <v>6496</v>
      </c>
      <c r="G41" s="1287"/>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99" t="s">
        <v>356</v>
      </c>
      <c r="D1" s="591" t="s">
        <v>8462</v>
      </c>
    </row>
    <row r="2" spans="1:27" x14ac:dyDescent="0.25">
      <c r="A2" s="1199"/>
      <c r="G2" t="s">
        <v>598</v>
      </c>
      <c r="H2" s="272" t="s">
        <v>7042</v>
      </c>
    </row>
    <row r="3" spans="1:27" ht="16.5" x14ac:dyDescent="0.3">
      <c r="A3" s="144"/>
      <c r="D3" s="254" t="s">
        <v>124</v>
      </c>
      <c r="E3" s="625">
        <f ca="1">TODAY()</f>
        <v>46266</v>
      </c>
      <c r="F3" s="587"/>
      <c r="G3" t="s">
        <v>7043</v>
      </c>
      <c r="H3" s="459" t="s">
        <v>7041</v>
      </c>
      <c r="J3" s="272"/>
    </row>
    <row r="4" spans="1:27" x14ac:dyDescent="0.25">
      <c r="A4" s="144"/>
      <c r="D4" s="254" t="s">
        <v>8136</v>
      </c>
      <c r="E4" s="2" t="s">
        <v>1488</v>
      </c>
      <c r="G4" t="s">
        <v>7186</v>
      </c>
      <c r="H4" s="272" t="s">
        <v>7187</v>
      </c>
      <c r="J4" s="272"/>
    </row>
    <row r="5" spans="1:27" x14ac:dyDescent="0.25">
      <c r="A5" s="144"/>
      <c r="D5" s="254" t="s">
        <v>7039</v>
      </c>
      <c r="E5" s="2" t="s">
        <v>7838</v>
      </c>
      <c r="G5" t="s">
        <v>7189</v>
      </c>
      <c r="H5" s="272" t="s">
        <v>7188</v>
      </c>
    </row>
    <row r="6" spans="1:27" x14ac:dyDescent="0.25">
      <c r="A6" s="144"/>
      <c r="D6" s="254" t="s">
        <v>7076</v>
      </c>
      <c r="E6" s="2" t="s">
        <v>8317</v>
      </c>
      <c r="G6" t="s">
        <v>7170</v>
      </c>
      <c r="H6" s="272" t="s">
        <v>7171</v>
      </c>
    </row>
    <row r="7" spans="1:27" ht="51" customHeight="1" x14ac:dyDescent="0.25">
      <c r="A7" s="144"/>
      <c r="D7" s="254" t="s">
        <v>8928</v>
      </c>
      <c r="E7" s="2" t="s">
        <v>8929</v>
      </c>
    </row>
    <row r="8" spans="1:27" x14ac:dyDescent="0.25">
      <c r="A8" s="144"/>
      <c r="D8" s="592" t="s">
        <v>7077</v>
      </c>
      <c r="E8" s="679" t="s">
        <v>8965</v>
      </c>
      <c r="G8" t="s">
        <v>7182</v>
      </c>
      <c r="H8" s="272" t="s">
        <v>7181</v>
      </c>
    </row>
    <row r="9" spans="1:27" x14ac:dyDescent="0.25">
      <c r="A9" s="144"/>
      <c r="D9" s="254" t="s">
        <v>30</v>
      </c>
      <c r="E9" s="2" t="s">
        <v>9142</v>
      </c>
    </row>
    <row r="10" spans="1:27" ht="16.5" x14ac:dyDescent="0.25">
      <c r="A10" s="144"/>
      <c r="D10" s="254" t="s">
        <v>148</v>
      </c>
      <c r="E10" s="60">
        <v>1140908897</v>
      </c>
      <c r="T10" s="634"/>
      <c r="U10" s="634"/>
      <c r="W10" s="635"/>
    </row>
    <row r="11" spans="1:27" ht="15" customHeight="1" x14ac:dyDescent="0.25">
      <c r="A11" s="144"/>
      <c r="D11" s="254" t="s">
        <v>7</v>
      </c>
      <c r="E11" s="786" t="s">
        <v>8975</v>
      </c>
      <c r="G11" t="s">
        <v>7207</v>
      </c>
    </row>
    <row r="12" spans="1:27" x14ac:dyDescent="0.25">
      <c r="A12" s="144"/>
      <c r="D12" s="254" t="s">
        <v>7173</v>
      </c>
      <c r="E12" s="2" t="s">
        <v>9122</v>
      </c>
      <c r="G12" t="s">
        <v>7371</v>
      </c>
      <c r="H12" s="272" t="s">
        <v>7370</v>
      </c>
    </row>
    <row r="13" spans="1:27" ht="15" customHeight="1" x14ac:dyDescent="0.25">
      <c r="A13" s="144"/>
      <c r="D13" s="254" t="s">
        <v>7301</v>
      </c>
      <c r="E13" s="124" t="s">
        <v>9005</v>
      </c>
    </row>
    <row r="14" spans="1:27" ht="16.5" x14ac:dyDescent="0.25">
      <c r="A14" s="144"/>
      <c r="D14" s="254" t="s">
        <v>7319</v>
      </c>
      <c r="E14" s="124" t="s">
        <v>7503</v>
      </c>
      <c r="AA14" s="628"/>
    </row>
    <row r="15" spans="1:27" ht="30" x14ac:dyDescent="0.25">
      <c r="A15" s="144"/>
      <c r="D15" s="855" t="s">
        <v>8325</v>
      </c>
      <c r="E15" s="624">
        <v>46158</v>
      </c>
      <c r="H15" s="591"/>
      <c r="T15" s="637" t="s">
        <v>3888</v>
      </c>
      <c r="U15" s="637" t="s">
        <v>7324</v>
      </c>
      <c r="V15" s="637" t="s">
        <v>3894</v>
      </c>
      <c r="W15" s="637" t="s">
        <v>7325</v>
      </c>
      <c r="X15" s="637" t="s">
        <v>7326</v>
      </c>
      <c r="Z15" s="628" t="s">
        <v>7489</v>
      </c>
      <c r="AA15" s="628"/>
    </row>
    <row r="16" spans="1:27" ht="45" x14ac:dyDescent="0.25">
      <c r="A16" s="144"/>
      <c r="B16" s="1288" t="s">
        <v>7514</v>
      </c>
      <c r="C16" s="1288"/>
      <c r="D16" s="855" t="s">
        <v>7556</v>
      </c>
      <c r="E16" s="624">
        <v>46175</v>
      </c>
      <c r="F16" s="620"/>
      <c r="T16" s="982" t="s">
        <v>9001</v>
      </c>
      <c r="U16" s="982" t="s">
        <v>9002</v>
      </c>
      <c r="V16" s="982">
        <v>6055885761</v>
      </c>
      <c r="W16" s="983" t="s">
        <v>9003</v>
      </c>
      <c r="X16" s="982" t="s">
        <v>9004</v>
      </c>
      <c r="Z16" s="658" t="s">
        <v>7490</v>
      </c>
      <c r="AA16" s="628"/>
    </row>
    <row r="17" spans="1:27" ht="16.5" x14ac:dyDescent="0.25">
      <c r="A17" s="144"/>
      <c r="F17" s="620"/>
      <c r="T17" s="724" t="s">
        <v>7771</v>
      </c>
      <c r="U17" s="832" t="s">
        <v>7327</v>
      </c>
      <c r="V17" s="663" t="s">
        <v>7328</v>
      </c>
      <c r="W17" s="663" t="s">
        <v>7329</v>
      </c>
      <c r="X17" s="663" t="s">
        <v>7330</v>
      </c>
      <c r="Z17" s="628" t="s">
        <v>7491</v>
      </c>
      <c r="AA17" s="628"/>
    </row>
    <row r="18" spans="1:27" ht="15.75" customHeight="1" x14ac:dyDescent="0.25">
      <c r="A18" s="298"/>
      <c r="D18" s="621" t="s">
        <v>7040</v>
      </c>
      <c r="E18" s="620"/>
      <c r="F18" s="620"/>
      <c r="T18" s="724" t="s">
        <v>7503</v>
      </c>
      <c r="U18" s="832" t="s">
        <v>7502</v>
      </c>
      <c r="V18" s="678">
        <v>6043394000</v>
      </c>
      <c r="W18" s="457" t="s">
        <v>7501</v>
      </c>
      <c r="X18" s="678" t="s">
        <v>7504</v>
      </c>
      <c r="Y18" s="628"/>
      <c r="Z18" s="628" t="s">
        <v>7492</v>
      </c>
      <c r="AA18" s="628"/>
    </row>
    <row r="19" spans="1:27" ht="16.5" x14ac:dyDescent="0.25">
      <c r="A19" s="299"/>
      <c r="B19" s="1288" t="s">
        <v>8144</v>
      </c>
      <c r="C19" s="1288"/>
      <c r="D19" s="620"/>
      <c r="E19" s="620"/>
      <c r="F19" s="620"/>
      <c r="T19" s="724" t="s">
        <v>7422</v>
      </c>
      <c r="U19" s="832" t="s">
        <v>7423</v>
      </c>
      <c r="V19" s="663">
        <v>3203509703</v>
      </c>
      <c r="W19" s="457" t="s">
        <v>7424</v>
      </c>
      <c r="X19" s="663">
        <v>8001014679</v>
      </c>
      <c r="Z19" s="628" t="s">
        <v>7493</v>
      </c>
      <c r="AA19" s="628"/>
    </row>
    <row r="20" spans="1:27" ht="15.75" x14ac:dyDescent="0.25">
      <c r="A20" s="298"/>
      <c r="D20" s="621" t="s">
        <v>8143</v>
      </c>
      <c r="E20" s="620"/>
      <c r="T20" s="724" t="s">
        <v>7333</v>
      </c>
      <c r="U20" s="832" t="s">
        <v>7551</v>
      </c>
      <c r="V20" s="689" t="s">
        <v>7555</v>
      </c>
      <c r="W20" s="457" t="s">
        <v>7334</v>
      </c>
      <c r="X20" s="689" t="s">
        <v>7552</v>
      </c>
    </row>
    <row r="21" spans="1:27" ht="15.75" x14ac:dyDescent="0.25">
      <c r="A21" s="298"/>
      <c r="B21" s="1288" t="s">
        <v>7513</v>
      </c>
      <c r="C21" s="1288"/>
      <c r="D21" s="620"/>
      <c r="E21" s="620"/>
      <c r="T21" s="724" t="s">
        <v>7772</v>
      </c>
      <c r="U21" s="832" t="s">
        <v>7377</v>
      </c>
      <c r="V21" s="663" t="s">
        <v>7378</v>
      </c>
      <c r="W21" s="458" t="s">
        <v>7379</v>
      </c>
      <c r="X21" s="663">
        <v>8909002860</v>
      </c>
    </row>
    <row r="22" spans="1:27" ht="15.75" x14ac:dyDescent="0.25">
      <c r="A22" s="298"/>
      <c r="T22" s="724" t="s">
        <v>7333</v>
      </c>
      <c r="U22" s="832" t="s">
        <v>7336</v>
      </c>
      <c r="V22" s="663" t="s">
        <v>7335</v>
      </c>
      <c r="W22" s="457" t="s">
        <v>7334</v>
      </c>
      <c r="X22" s="663">
        <v>8909109133</v>
      </c>
    </row>
    <row r="23" spans="1:27" ht="16.5" x14ac:dyDescent="0.25">
      <c r="A23" s="298"/>
      <c r="D23" s="623" t="s">
        <v>7085</v>
      </c>
      <c r="E23" s="622"/>
      <c r="T23" s="724" t="s">
        <v>7773</v>
      </c>
      <c r="U23" s="833" t="s">
        <v>7494</v>
      </c>
      <c r="V23" s="645" t="s">
        <v>7495</v>
      </c>
      <c r="W23" s="457" t="s">
        <v>7496</v>
      </c>
      <c r="X23" s="645">
        <v>9000643638</v>
      </c>
    </row>
    <row r="24" spans="1:27" ht="16.5" x14ac:dyDescent="0.25">
      <c r="A24" s="299"/>
      <c r="D24" s="622"/>
      <c r="E24" s="622"/>
      <c r="T24" s="724" t="s">
        <v>8302</v>
      </c>
      <c r="U24" s="833" t="s">
        <v>8300</v>
      </c>
      <c r="V24" s="645" t="s">
        <v>8301</v>
      </c>
      <c r="W24" s="459" t="s">
        <v>8299</v>
      </c>
      <c r="X24" s="645">
        <v>8909052111</v>
      </c>
    </row>
    <row r="25" spans="1:27" ht="16.5" x14ac:dyDescent="0.25">
      <c r="A25" s="299"/>
      <c r="D25" s="622"/>
      <c r="E25" s="622"/>
      <c r="T25" s="724" t="s">
        <v>8269</v>
      </c>
      <c r="U25" s="833" t="s">
        <v>8268</v>
      </c>
      <c r="V25" s="645">
        <v>6076650444</v>
      </c>
      <c r="W25" s="459" t="s">
        <v>8267</v>
      </c>
      <c r="X25" s="645">
        <v>8902053836</v>
      </c>
    </row>
    <row r="26" spans="1:27" ht="16.5" x14ac:dyDescent="0.25">
      <c r="A26" s="298"/>
      <c r="T26" s="982" t="s">
        <v>9001</v>
      </c>
      <c r="U26" s="982" t="s">
        <v>9002</v>
      </c>
      <c r="V26" s="982">
        <v>6055885761</v>
      </c>
      <c r="W26" s="983" t="s">
        <v>9003</v>
      </c>
      <c r="X26" s="982" t="s">
        <v>9004</v>
      </c>
    </row>
    <row r="27" spans="1:27" ht="15.75" customHeight="1" x14ac:dyDescent="0.3">
      <c r="A27" s="298"/>
      <c r="D27" s="559" t="s">
        <v>7035</v>
      </c>
      <c r="T27" s="982"/>
      <c r="U27" s="982"/>
      <c r="V27" s="982"/>
      <c r="W27" s="983"/>
      <c r="X27" s="982"/>
    </row>
    <row r="28" spans="1:27" ht="17.25" x14ac:dyDescent="0.3">
      <c r="A28" s="298"/>
      <c r="D28" s="559" t="s">
        <v>7036</v>
      </c>
      <c r="T28" s="724" t="s">
        <v>8264</v>
      </c>
      <c r="U28" s="833" t="s">
        <v>8265</v>
      </c>
      <c r="V28" s="645">
        <v>6076985868</v>
      </c>
      <c r="W28" s="457" t="s">
        <v>8266</v>
      </c>
      <c r="X28" s="830">
        <v>8902012356</v>
      </c>
    </row>
    <row r="29" spans="1:27" ht="16.5" x14ac:dyDescent="0.3">
      <c r="A29" s="298"/>
      <c r="D29" s="559" t="s">
        <v>7037</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81"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1">
        <f ca="1">TODAY()</f>
        <v>46266</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90"/>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7026</v>
      </c>
      <c r="B7" s="561" t="s">
        <v>8270</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2"/>
      <c r="D10" s="1292"/>
      <c r="E10" s="1292"/>
      <c r="F10" s="1292"/>
      <c r="G10" s="1292"/>
      <c r="H10" s="1292"/>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86" t="s">
        <v>7467</v>
      </c>
      <c r="C15" s="584"/>
      <c r="D15" s="584"/>
      <c r="E15" s="584"/>
      <c r="F15" s="584"/>
      <c r="G15" s="585"/>
      <c r="H15" s="584"/>
    </row>
    <row r="16" spans="1:8" ht="16.5" customHeight="1" x14ac:dyDescent="0.25">
      <c r="A16" s="1289" t="s">
        <v>8271</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563"/>
      <c r="B18" s="563"/>
      <c r="C18" s="563"/>
      <c r="D18" s="563"/>
      <c r="E18" s="563"/>
      <c r="F18" s="563"/>
      <c r="G18" s="563"/>
      <c r="H18" s="563"/>
    </row>
    <row r="19" spans="1:8" ht="16.5" customHeight="1" x14ac:dyDescent="0.25">
      <c r="A19" s="563"/>
      <c r="B19" s="563"/>
      <c r="C19" s="563"/>
      <c r="D19" s="561" t="s">
        <v>7075</v>
      </c>
      <c r="E19" s="563"/>
      <c r="F19" s="563"/>
      <c r="G19" s="563"/>
      <c r="H19" s="563"/>
    </row>
    <row r="20" spans="1:8" ht="15" customHeight="1" x14ac:dyDescent="0.25">
      <c r="A20" s="563"/>
      <c r="B20" s="563"/>
      <c r="C20" s="563"/>
      <c r="D20" s="563"/>
      <c r="E20" s="563"/>
      <c r="F20" s="563"/>
      <c r="G20" s="563"/>
      <c r="H20" s="563"/>
    </row>
    <row r="21" spans="1:8" ht="15" customHeight="1" x14ac:dyDescent="0.25">
      <c r="A21" s="1290" t="s">
        <v>8272</v>
      </c>
      <c r="B21" s="1290"/>
      <c r="C21" s="1290"/>
      <c r="D21" s="834" t="str">
        <f>FORMATOS!E11</f>
        <v>EHZ459</v>
      </c>
      <c r="E21" s="1289" t="s">
        <v>8273</v>
      </c>
      <c r="F21" s="1289"/>
      <c r="G21" s="1289"/>
      <c r="H21" s="1289"/>
    </row>
    <row r="22" spans="1:8" ht="15" customHeight="1" x14ac:dyDescent="0.25">
      <c r="A22" s="1289" t="s">
        <v>8274</v>
      </c>
      <c r="B22" s="1289"/>
      <c r="C22" s="1289"/>
      <c r="D22" s="1289"/>
      <c r="E22" s="1289"/>
      <c r="F22" s="1289"/>
      <c r="G22" s="1289"/>
      <c r="H22" s="1289"/>
    </row>
    <row r="23" spans="1:8" ht="15" customHeight="1" x14ac:dyDescent="0.25">
      <c r="A23" s="1289"/>
      <c r="B23" s="1289"/>
      <c r="C23" s="1289"/>
      <c r="D23" s="1289"/>
      <c r="E23" s="1289"/>
      <c r="F23" s="1289"/>
      <c r="G23" s="1289"/>
      <c r="H23" s="1289"/>
    </row>
    <row r="24" spans="1:8" ht="15" customHeight="1" x14ac:dyDescent="0.25">
      <c r="A24" s="1289"/>
      <c r="B24" s="1289"/>
      <c r="C24" s="1289"/>
      <c r="D24" s="1289"/>
      <c r="E24" s="1289"/>
      <c r="F24" s="1289"/>
      <c r="G24" s="1289"/>
      <c r="H24" s="1289"/>
    </row>
    <row r="25" spans="1:8" ht="24.7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89"/>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289"/>
      <c r="B31" s="1289"/>
      <c r="C31" s="1289"/>
      <c r="D31" s="1289"/>
      <c r="E31" s="1289"/>
      <c r="F31" s="1289"/>
      <c r="G31" s="1289"/>
      <c r="H31" s="1289"/>
    </row>
    <row r="32" spans="1:8" ht="15" customHeight="1" x14ac:dyDescent="0.25">
      <c r="A32" s="1289"/>
      <c r="B32" s="1289"/>
      <c r="C32" s="1289"/>
      <c r="D32" s="1289"/>
      <c r="E32" s="1289"/>
      <c r="F32" s="1289"/>
      <c r="G32" s="1289"/>
      <c r="H32" s="1289"/>
    </row>
    <row r="33" spans="1:8" ht="15" customHeight="1" x14ac:dyDescent="0.25">
      <c r="A33" s="1289"/>
      <c r="B33" s="1289"/>
      <c r="C33" s="1289"/>
      <c r="D33" s="1289"/>
      <c r="E33" s="1289"/>
      <c r="F33" s="1289"/>
      <c r="G33" s="1289"/>
      <c r="H33" s="1289"/>
    </row>
    <row r="34" spans="1:8" ht="15" customHeight="1" x14ac:dyDescent="0.25">
      <c r="A34" s="1289"/>
      <c r="B34" s="1289"/>
      <c r="C34" s="1289"/>
      <c r="D34" s="1289"/>
      <c r="E34" s="1289"/>
      <c r="F34" s="1289"/>
      <c r="G34" s="1289"/>
      <c r="H34" s="1289"/>
    </row>
    <row r="35" spans="1:8" ht="15" customHeight="1" x14ac:dyDescent="0.25">
      <c r="A35" s="1289" t="s">
        <v>8275</v>
      </c>
      <c r="B35" s="1289"/>
      <c r="C35" s="1289"/>
      <c r="D35" s="1289"/>
      <c r="E35" s="1289"/>
      <c r="F35" s="1289"/>
      <c r="G35" s="1289"/>
      <c r="H35" s="1289"/>
    </row>
    <row r="36" spans="1:8" ht="15" customHeight="1" x14ac:dyDescent="0.25">
      <c r="A36" s="1289"/>
      <c r="B36" s="1289"/>
      <c r="C36" s="1289"/>
      <c r="D36" s="1289"/>
      <c r="E36" s="1289"/>
      <c r="F36" s="1289"/>
      <c r="G36" s="1289"/>
      <c r="H36" s="1289"/>
    </row>
    <row r="37" spans="1:8" ht="15" customHeight="1" x14ac:dyDescent="0.25">
      <c r="A37" s="1289"/>
      <c r="B37" s="1289"/>
      <c r="C37" s="1289"/>
      <c r="D37" s="1289"/>
      <c r="E37" s="1289"/>
      <c r="F37" s="1289"/>
      <c r="G37" s="1289"/>
      <c r="H37" s="1289"/>
    </row>
    <row r="38" spans="1:8" ht="15" customHeight="1" x14ac:dyDescent="0.25">
      <c r="A38" s="1289"/>
      <c r="B38" s="1289"/>
      <c r="C38" s="1289"/>
      <c r="D38" s="1289"/>
      <c r="E38" s="1289"/>
      <c r="F38" s="1289"/>
      <c r="G38" s="1289"/>
      <c r="H38" s="1289"/>
    </row>
    <row r="39" spans="1:8" ht="15" customHeight="1" x14ac:dyDescent="0.25">
      <c r="A39" s="1289"/>
      <c r="B39" s="1289"/>
      <c r="C39" s="1289"/>
      <c r="D39" s="1289"/>
      <c r="E39" s="1289"/>
      <c r="F39" s="1289"/>
      <c r="G39" s="1289"/>
      <c r="H39" s="1289"/>
    </row>
    <row r="40" spans="1:8" ht="15" customHeight="1" x14ac:dyDescent="0.25">
      <c r="A40" s="1289"/>
      <c r="B40" s="1289"/>
      <c r="C40" s="1289"/>
      <c r="D40" s="1289"/>
      <c r="E40" s="1289"/>
      <c r="F40" s="1289"/>
      <c r="G40" s="1289"/>
      <c r="H40" s="1289"/>
    </row>
    <row r="41" spans="1:8" ht="15" customHeight="1" x14ac:dyDescent="0.25">
      <c r="A41" s="831"/>
      <c r="B41" s="831"/>
      <c r="C41" s="831"/>
      <c r="D41" s="831"/>
      <c r="E41" s="831"/>
      <c r="F41" s="831"/>
      <c r="G41" s="831"/>
      <c r="H41" s="831"/>
    </row>
    <row r="42" spans="1:8" ht="15" customHeight="1" x14ac:dyDescent="0.25">
      <c r="A42" s="1289" t="s">
        <v>7469</v>
      </c>
      <c r="B42" s="1289"/>
      <c r="C42" s="1289"/>
      <c r="D42" s="1289"/>
      <c r="E42" s="1289"/>
      <c r="F42" s="1289"/>
      <c r="G42" s="1289"/>
      <c r="H42" s="1289"/>
    </row>
    <row r="43" spans="1:8" ht="15" customHeight="1" x14ac:dyDescent="0.25">
      <c r="A43" s="1289"/>
      <c r="B43" s="1289"/>
      <c r="C43" s="1289"/>
      <c r="D43" s="1289"/>
      <c r="E43" s="1289"/>
      <c r="F43" s="1289"/>
      <c r="G43" s="1289"/>
      <c r="H43" s="1289"/>
    </row>
    <row r="44" spans="1:8" ht="23.25" customHeight="1" x14ac:dyDescent="0.25">
      <c r="A44" s="1289"/>
      <c r="B44" s="1289"/>
      <c r="C44" s="1289"/>
      <c r="D44" s="1289"/>
      <c r="E44" s="1289"/>
      <c r="F44" s="1289"/>
      <c r="G44" s="1289"/>
      <c r="H44" s="1289"/>
    </row>
    <row r="45" spans="1:8" ht="16.5" customHeight="1" x14ac:dyDescent="0.25">
      <c r="A45" s="1289"/>
      <c r="B45" s="1289"/>
      <c r="C45" s="1289"/>
      <c r="D45" s="1289"/>
      <c r="E45" s="1289"/>
      <c r="F45" s="1289"/>
      <c r="G45" s="1289"/>
      <c r="H45" s="1289"/>
    </row>
    <row r="46" spans="1:8" x14ac:dyDescent="0.25">
      <c r="A46" s="564"/>
      <c r="B46" s="564"/>
      <c r="C46" s="564"/>
      <c r="D46" s="564"/>
      <c r="E46" s="564"/>
      <c r="F46" s="564"/>
      <c r="G46" s="564"/>
      <c r="H46" s="564"/>
    </row>
    <row r="47" spans="1:8" ht="16.5" x14ac:dyDescent="0.3">
      <c r="A47" s="559"/>
      <c r="B47" s="559"/>
      <c r="C47" s="559"/>
      <c r="D47" s="583" t="s">
        <v>7034</v>
      </c>
      <c r="E47" s="559"/>
    </row>
    <row r="48" spans="1:8" ht="16.5" x14ac:dyDescent="0.3">
      <c r="A48" s="559" t="s">
        <v>7035</v>
      </c>
      <c r="B48" s="559"/>
      <c r="C48" s="559"/>
      <c r="D48" s="559"/>
      <c r="E48" s="559"/>
    </row>
    <row r="49" spans="1:5" ht="16.5" x14ac:dyDescent="0.3">
      <c r="A49" s="559" t="s">
        <v>7036</v>
      </c>
      <c r="B49" s="559"/>
      <c r="C49" s="559"/>
      <c r="D49" s="559"/>
      <c r="E49" s="559"/>
    </row>
    <row r="50" spans="1:5" ht="16.5" x14ac:dyDescent="0.3">
      <c r="A50" s="559" t="s">
        <v>7037</v>
      </c>
      <c r="B50" s="559"/>
      <c r="C50" s="559"/>
      <c r="D50" s="559"/>
      <c r="E50" s="559"/>
    </row>
    <row r="51" spans="1:5" ht="16.5" x14ac:dyDescent="0.3">
      <c r="A51" s="559"/>
      <c r="B51" s="559"/>
      <c r="C51" s="559"/>
      <c r="D51" s="559"/>
      <c r="E51" s="559"/>
    </row>
    <row r="52" spans="1:5" ht="16.5" x14ac:dyDescent="0.3">
      <c r="A52" s="559" t="s">
        <v>7038</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7033</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91">
        <f ca="1">TODAY()</f>
        <v>46266</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7026</v>
      </c>
      <c r="B7" s="561" t="s">
        <v>8139</v>
      </c>
      <c r="C7" s="559"/>
      <c r="D7" s="559"/>
      <c r="E7" s="559"/>
      <c r="F7" s="559"/>
      <c r="G7" s="559"/>
      <c r="H7" s="559"/>
    </row>
    <row r="8" spans="1:8" ht="16.5" x14ac:dyDescent="0.3">
      <c r="A8" s="559"/>
      <c r="B8" s="560" t="s">
        <v>7868</v>
      </c>
      <c r="C8" s="559"/>
      <c r="D8" s="559"/>
      <c r="E8" s="559"/>
      <c r="F8" s="559"/>
      <c r="G8" s="559"/>
      <c r="H8" s="559"/>
    </row>
    <row r="9" spans="1:8" ht="16.5" x14ac:dyDescent="0.3">
      <c r="A9" s="559"/>
      <c r="B9" s="559"/>
      <c r="C9" s="559"/>
      <c r="D9" s="559"/>
      <c r="E9" s="559"/>
      <c r="F9" s="559"/>
      <c r="G9" s="559"/>
      <c r="H9" s="559"/>
    </row>
    <row r="10" spans="1:8" ht="16.5" x14ac:dyDescent="0.3">
      <c r="A10" s="559" t="s">
        <v>7031</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59" t="s">
        <v>7030</v>
      </c>
      <c r="C15" s="559"/>
      <c r="D15" s="559"/>
      <c r="E15" s="559"/>
      <c r="F15" s="559"/>
      <c r="G15" s="560" t="str">
        <f>FORMATOS!E11</f>
        <v>EHZ459</v>
      </c>
      <c r="H15" s="559"/>
    </row>
    <row r="16" spans="1:8" ht="16.5" customHeight="1" x14ac:dyDescent="0.25">
      <c r="A16" s="1289" t="s">
        <v>8141</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5" customHeight="1" x14ac:dyDescent="0.25">
      <c r="A20" s="1289"/>
      <c r="B20" s="1289"/>
      <c r="C20" s="1289"/>
      <c r="D20" s="1289"/>
      <c r="E20" s="1289"/>
      <c r="F20" s="1289"/>
      <c r="G20" s="1289"/>
      <c r="H20" s="1289"/>
    </row>
    <row r="21" spans="1:8" ht="15" customHeight="1" x14ac:dyDescent="0.25">
      <c r="A21" s="1289"/>
      <c r="B21" s="1289"/>
      <c r="C21" s="1289"/>
      <c r="D21" s="1289"/>
      <c r="E21" s="1289"/>
      <c r="F21" s="1289"/>
      <c r="G21" s="1289"/>
      <c r="H21" s="1289"/>
    </row>
    <row r="22" spans="1:8" ht="15" customHeight="1" x14ac:dyDescent="0.25">
      <c r="A22" s="1289"/>
      <c r="B22" s="1289"/>
      <c r="C22" s="1289"/>
      <c r="D22" s="1289"/>
      <c r="E22" s="1289"/>
      <c r="F22" s="1289"/>
      <c r="G22" s="1289"/>
      <c r="H22" s="1289"/>
    </row>
    <row r="23" spans="1:8" ht="15" customHeight="1" x14ac:dyDescent="0.25">
      <c r="A23" s="1289"/>
      <c r="B23" s="1289"/>
      <c r="C23" s="1289"/>
      <c r="D23" s="1289"/>
      <c r="E23" s="1289"/>
      <c r="F23" s="1289"/>
      <c r="G23" s="1289"/>
      <c r="H23" s="1289"/>
    </row>
    <row r="24" spans="1:8" ht="15" customHeight="1" x14ac:dyDescent="0.25">
      <c r="A24" s="1289"/>
      <c r="B24" s="1289"/>
      <c r="C24" s="1289"/>
      <c r="D24" s="1289"/>
      <c r="E24" s="1289"/>
      <c r="F24" s="1289"/>
      <c r="G24" s="1289"/>
      <c r="H24" s="1289"/>
    </row>
    <row r="25" spans="1:8" ht="1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93" t="s">
        <v>7032</v>
      </c>
      <c r="B27" s="1293"/>
      <c r="C27" s="1293"/>
      <c r="D27" s="1293"/>
      <c r="E27" s="1293"/>
      <c r="F27" s="1293"/>
      <c r="G27" s="1293"/>
      <c r="H27" s="1293"/>
    </row>
    <row r="28" spans="1:8" x14ac:dyDescent="0.25">
      <c r="A28" s="1293"/>
      <c r="B28" s="1293"/>
      <c r="C28" s="1293"/>
      <c r="D28" s="1293"/>
      <c r="E28" s="1293"/>
      <c r="F28" s="1293"/>
      <c r="G28" s="1293"/>
      <c r="H28" s="1293"/>
    </row>
    <row r="29" spans="1:8" x14ac:dyDescent="0.25">
      <c r="A29" s="564"/>
      <c r="B29" s="564"/>
      <c r="C29" s="564"/>
      <c r="D29" s="564"/>
      <c r="E29" s="564"/>
      <c r="F29" s="564"/>
      <c r="G29" s="564"/>
      <c r="H29" s="564"/>
    </row>
    <row r="30" spans="1:8" x14ac:dyDescent="0.25">
      <c r="A30" s="1289" t="s">
        <v>8142</v>
      </c>
      <c r="B30" s="1289"/>
      <c r="C30" s="1289"/>
      <c r="D30" s="1289"/>
      <c r="E30" s="1289"/>
      <c r="F30" s="1289"/>
      <c r="G30" s="1289"/>
      <c r="H30" s="1289"/>
    </row>
    <row r="31" spans="1:8" x14ac:dyDescent="0.25">
      <c r="A31" s="1289"/>
      <c r="B31" s="1289"/>
      <c r="C31" s="1289"/>
      <c r="D31" s="1289"/>
      <c r="E31" s="1289"/>
      <c r="F31" s="1289"/>
      <c r="G31" s="1289"/>
      <c r="H31" s="1289"/>
    </row>
    <row r="32" spans="1:8" ht="15" customHeight="1" x14ac:dyDescent="0.25">
      <c r="A32" s="1289" t="s">
        <v>8140</v>
      </c>
      <c r="B32" s="1289"/>
      <c r="C32" s="1289"/>
      <c r="D32" s="1289"/>
      <c r="E32" s="1289"/>
      <c r="F32" s="1289"/>
      <c r="G32" s="1289"/>
      <c r="H32" s="1289"/>
    </row>
    <row r="33" spans="1:8" ht="15" customHeight="1" x14ac:dyDescent="0.25">
      <c r="A33" s="1289"/>
      <c r="B33" s="1289"/>
      <c r="C33" s="1289"/>
      <c r="D33" s="1289"/>
      <c r="E33" s="1289"/>
      <c r="F33" s="1289"/>
      <c r="G33" s="1289"/>
      <c r="H33" s="1289"/>
    </row>
    <row r="34" spans="1:8" ht="26.25" customHeight="1" x14ac:dyDescent="0.25">
      <c r="A34" s="1289"/>
      <c r="B34" s="1289"/>
      <c r="C34" s="1289"/>
      <c r="D34" s="1289"/>
      <c r="E34" s="1289"/>
      <c r="F34" s="1289"/>
      <c r="G34" s="1289"/>
      <c r="H34" s="1289"/>
    </row>
    <row r="35" spans="1:8" ht="16.5" x14ac:dyDescent="0.3">
      <c r="A35" s="559"/>
      <c r="B35" s="559"/>
      <c r="C35" s="559"/>
      <c r="D35" s="560" t="s">
        <v>7034</v>
      </c>
      <c r="E35" s="559"/>
    </row>
    <row r="36" spans="1:8" ht="16.5" x14ac:dyDescent="0.3">
      <c r="A36" s="559" t="s">
        <v>7035</v>
      </c>
      <c r="B36" s="559"/>
      <c r="C36" s="559"/>
      <c r="D36" s="559"/>
      <c r="E36" s="559"/>
    </row>
    <row r="37" spans="1:8" ht="16.5" x14ac:dyDescent="0.3">
      <c r="A37" s="559" t="s">
        <v>7036</v>
      </c>
      <c r="B37" s="559"/>
      <c r="C37" s="559"/>
      <c r="D37" s="559"/>
      <c r="E37" s="559"/>
    </row>
    <row r="38" spans="1:8" ht="16.5" x14ac:dyDescent="0.3">
      <c r="A38" s="559" t="s">
        <v>7037</v>
      </c>
      <c r="B38" s="559"/>
      <c r="C38" s="559"/>
      <c r="D38" s="559"/>
      <c r="E38" s="559"/>
    </row>
    <row r="39" spans="1:8" ht="16.5" x14ac:dyDescent="0.3">
      <c r="A39" s="559"/>
      <c r="B39" s="559"/>
      <c r="C39" s="559"/>
      <c r="D39" s="559"/>
      <c r="E39" s="559"/>
    </row>
    <row r="40" spans="1:8" ht="16.5" x14ac:dyDescent="0.3">
      <c r="A40" s="559" t="s">
        <v>7038</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7033</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91">
        <f ca="1">TODAY()</f>
        <v>46266</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7026</v>
      </c>
      <c r="B7" s="561" t="s">
        <v>7027</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7031</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59" t="s">
        <v>7030</v>
      </c>
      <c r="C15" s="559"/>
      <c r="D15" s="559"/>
      <c r="E15" s="559"/>
      <c r="F15" s="559"/>
      <c r="G15" s="560" t="str">
        <f>FORMATOS!E11</f>
        <v>EHZ459</v>
      </c>
      <c r="H15" s="559"/>
    </row>
    <row r="16" spans="1:8" ht="16.5" customHeight="1" x14ac:dyDescent="0.25">
      <c r="A16" s="1289" t="s">
        <v>8739</v>
      </c>
      <c r="B16" s="1289"/>
      <c r="C16" s="1289"/>
      <c r="D16" s="1289"/>
      <c r="E16" s="1289"/>
      <c r="F16" s="1289"/>
      <c r="G16" s="1289"/>
      <c r="H16" s="1289"/>
    </row>
    <row r="17" spans="1:9" ht="16.5" customHeight="1" x14ac:dyDescent="0.25">
      <c r="A17" s="1289"/>
      <c r="B17" s="1289"/>
      <c r="C17" s="1289"/>
      <c r="D17" s="1289"/>
      <c r="E17" s="1289"/>
      <c r="F17" s="1289"/>
      <c r="G17" s="1289"/>
      <c r="H17" s="1289"/>
    </row>
    <row r="18" spans="1:9" ht="16.5" customHeight="1" x14ac:dyDescent="0.25">
      <c r="A18" s="1289"/>
      <c r="B18" s="1289"/>
      <c r="C18" s="1289"/>
      <c r="D18" s="1289"/>
      <c r="E18" s="1289"/>
      <c r="F18" s="1289"/>
      <c r="G18" s="1289"/>
      <c r="H18" s="1289"/>
    </row>
    <row r="19" spans="1:9" ht="16.5" customHeight="1" x14ac:dyDescent="0.25">
      <c r="A19" s="1289"/>
      <c r="B19" s="1289"/>
      <c r="C19" s="1289"/>
      <c r="D19" s="1289"/>
      <c r="E19" s="1289"/>
      <c r="F19" s="1289"/>
      <c r="G19" s="1289"/>
      <c r="H19" s="1289"/>
    </row>
    <row r="20" spans="1:9" ht="15" customHeight="1" x14ac:dyDescent="0.25">
      <c r="A20" s="1289"/>
      <c r="B20" s="1289"/>
      <c r="C20" s="1289"/>
      <c r="D20" s="1289"/>
      <c r="E20" s="1289"/>
      <c r="F20" s="1289"/>
      <c r="G20" s="1289"/>
      <c r="H20" s="1289"/>
    </row>
    <row r="21" spans="1:9" ht="15" customHeight="1" x14ac:dyDescent="0.25">
      <c r="A21" s="1294" t="s">
        <v>7075</v>
      </c>
      <c r="B21" s="1294"/>
      <c r="C21" s="1294"/>
      <c r="D21" s="1294"/>
      <c r="E21" s="1294"/>
      <c r="F21" s="1294"/>
      <c r="G21" s="1294"/>
      <c r="H21" s="1294"/>
    </row>
    <row r="22" spans="1:9" ht="15" customHeight="1" x14ac:dyDescent="0.25">
      <c r="A22" s="563"/>
      <c r="B22" s="563"/>
      <c r="C22" s="563"/>
      <c r="D22" s="563"/>
      <c r="E22" s="563"/>
      <c r="F22" s="563"/>
      <c r="G22" s="563"/>
      <c r="H22" s="563"/>
    </row>
    <row r="23" spans="1:9" ht="15" customHeight="1" x14ac:dyDescent="0.25">
      <c r="A23" s="1295" t="s">
        <v>8931</v>
      </c>
      <c r="B23" s="1295"/>
      <c r="C23" s="1295"/>
      <c r="D23" s="1295"/>
      <c r="E23" s="1295"/>
      <c r="F23" s="1295"/>
      <c r="G23" s="1295"/>
      <c r="H23" s="1295"/>
      <c r="I23" s="1295"/>
    </row>
    <row r="24" spans="1:9" ht="15" customHeight="1" x14ac:dyDescent="0.25">
      <c r="A24" s="1295"/>
      <c r="B24" s="1295"/>
      <c r="C24" s="1295"/>
      <c r="D24" s="1295"/>
      <c r="E24" s="1295"/>
      <c r="F24" s="1295"/>
      <c r="G24" s="1295"/>
      <c r="H24" s="1295"/>
      <c r="I24" s="1295"/>
    </row>
    <row r="25" spans="1:9" ht="15" customHeight="1" x14ac:dyDescent="0.25">
      <c r="A25" s="563" t="s">
        <v>8932</v>
      </c>
      <c r="B25" s="956" t="str">
        <f>FORMATOS!E7</f>
        <v>Sistematización y Señalización</v>
      </c>
      <c r="C25" s="563"/>
      <c r="D25" s="563"/>
      <c r="E25" s="563"/>
      <c r="F25" s="563"/>
      <c r="G25" s="563"/>
      <c r="H25" s="563"/>
      <c r="I25" s="563"/>
    </row>
    <row r="26" spans="1:9" ht="15" customHeight="1" x14ac:dyDescent="0.25">
      <c r="A26" s="1289" t="s">
        <v>8933</v>
      </c>
      <c r="B26" s="1289"/>
      <c r="C26" s="1289"/>
      <c r="D26" s="1289"/>
      <c r="E26" s="1289"/>
      <c r="F26" s="1289"/>
      <c r="G26" s="1289"/>
      <c r="H26" s="1289"/>
      <c r="I26" s="1289"/>
    </row>
    <row r="27" spans="1:9" ht="15" customHeight="1" x14ac:dyDescent="0.25">
      <c r="A27" s="1289"/>
      <c r="B27" s="1289"/>
      <c r="C27" s="1289"/>
      <c r="D27" s="1289"/>
      <c r="E27" s="1289"/>
      <c r="F27" s="1289"/>
      <c r="G27" s="1289"/>
      <c r="H27" s="1289"/>
      <c r="I27" s="1289"/>
    </row>
    <row r="28" spans="1:9" ht="15" customHeight="1" x14ac:dyDescent="0.25">
      <c r="A28" s="1289"/>
      <c r="B28" s="1289"/>
      <c r="C28" s="1289"/>
      <c r="D28" s="1289"/>
      <c r="E28" s="1289"/>
      <c r="F28" s="1289"/>
      <c r="G28" s="1289"/>
      <c r="H28" s="1289"/>
      <c r="I28" s="1289"/>
    </row>
    <row r="29" spans="1:9" ht="15" customHeight="1" x14ac:dyDescent="0.25">
      <c r="A29" s="1289"/>
      <c r="B29" s="1289"/>
      <c r="C29" s="1289"/>
      <c r="D29" s="1289"/>
      <c r="E29" s="1289"/>
      <c r="F29" s="1289"/>
      <c r="G29" s="1289"/>
      <c r="H29" s="1289"/>
      <c r="I29" s="1289"/>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93" t="s">
        <v>7032</v>
      </c>
      <c r="B33" s="1293"/>
      <c r="C33" s="1293"/>
      <c r="D33" s="1293"/>
      <c r="E33" s="1293"/>
      <c r="F33" s="1293"/>
      <c r="G33" s="1293"/>
      <c r="H33" s="1293"/>
    </row>
    <row r="34" spans="1:8" x14ac:dyDescent="0.25">
      <c r="A34" s="1293"/>
      <c r="B34" s="1293"/>
      <c r="C34" s="1293"/>
      <c r="D34" s="1293"/>
      <c r="E34" s="1293"/>
      <c r="F34" s="1293"/>
      <c r="G34" s="1293"/>
      <c r="H34" s="1293"/>
    </row>
    <row r="35" spans="1:8" x14ac:dyDescent="0.25">
      <c r="A35" s="564"/>
      <c r="B35" s="564"/>
      <c r="C35" s="564"/>
      <c r="D35" s="564"/>
      <c r="E35" s="564"/>
      <c r="F35" s="564"/>
      <c r="G35" s="564"/>
      <c r="H35" s="564"/>
    </row>
    <row r="36" spans="1:8" x14ac:dyDescent="0.25">
      <c r="A36" s="1289" t="s">
        <v>8740</v>
      </c>
      <c r="B36" s="1289"/>
      <c r="C36" s="1289"/>
      <c r="D36" s="1289"/>
      <c r="E36" s="1289"/>
      <c r="F36" s="1289"/>
      <c r="G36" s="1289"/>
      <c r="H36" s="1289"/>
    </row>
    <row r="37" spans="1:8" x14ac:dyDescent="0.25">
      <c r="A37" s="1289"/>
      <c r="B37" s="1289"/>
      <c r="C37" s="1289"/>
      <c r="D37" s="1289"/>
      <c r="E37" s="1289"/>
      <c r="F37" s="1289"/>
      <c r="G37" s="1289"/>
      <c r="H37" s="1289"/>
    </row>
    <row r="38" spans="1:8" ht="16.5" x14ac:dyDescent="0.25">
      <c r="A38" s="930"/>
      <c r="B38" s="930"/>
      <c r="C38" s="930"/>
      <c r="D38" s="930"/>
      <c r="E38" s="930"/>
      <c r="F38" s="930"/>
      <c r="G38" s="930"/>
      <c r="H38" s="930"/>
    </row>
    <row r="39" spans="1:8" x14ac:dyDescent="0.25">
      <c r="A39" s="1289" t="s">
        <v>8741</v>
      </c>
      <c r="B39" s="1289"/>
      <c r="C39" s="1289"/>
      <c r="D39" s="1289"/>
      <c r="E39" s="1289"/>
      <c r="F39" s="1289"/>
      <c r="G39" s="1289"/>
      <c r="H39" s="1289"/>
    </row>
    <row r="40" spans="1:8" x14ac:dyDescent="0.25">
      <c r="A40" s="1289"/>
      <c r="B40" s="1289"/>
      <c r="C40" s="1289"/>
      <c r="D40" s="1289"/>
      <c r="E40" s="1289"/>
      <c r="F40" s="1289"/>
      <c r="G40" s="1289"/>
      <c r="H40" s="1289"/>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7034</v>
      </c>
      <c r="E46" s="559"/>
    </row>
    <row r="47" spans="1:8" ht="16.5" x14ac:dyDescent="0.3">
      <c r="A47" s="559" t="s">
        <v>7035</v>
      </c>
      <c r="B47" s="559"/>
      <c r="C47" s="559"/>
      <c r="D47" s="559"/>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c r="B50" s="559"/>
      <c r="C50" s="559"/>
      <c r="D50" s="559"/>
      <c r="E50" s="559"/>
    </row>
    <row r="51" spans="1:5" ht="16.5" x14ac:dyDescent="0.3">
      <c r="A51" s="559" t="s">
        <v>7038</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91">
        <f ca="1">TODAY()</f>
        <v>46266</v>
      </c>
      <c r="B1" s="1291"/>
      <c r="C1" s="1291"/>
      <c r="D1" s="559"/>
      <c r="E1" s="559"/>
      <c r="F1" s="559"/>
      <c r="G1" s="559"/>
      <c r="H1" s="559"/>
    </row>
    <row r="2" spans="1:9" ht="16.5" x14ac:dyDescent="0.3">
      <c r="A2" s="559"/>
      <c r="B2" s="559"/>
      <c r="C2" s="559"/>
      <c r="D2" s="559"/>
      <c r="E2" s="559"/>
      <c r="F2" s="559"/>
      <c r="G2" s="559"/>
      <c r="H2" s="559"/>
    </row>
    <row r="3" spans="1:9" ht="16.5" x14ac:dyDescent="0.3">
      <c r="A3" s="559" t="s">
        <v>7024</v>
      </c>
      <c r="B3" s="559"/>
      <c r="C3" s="559"/>
      <c r="D3" s="559"/>
      <c r="E3" s="590"/>
      <c r="F3" s="559"/>
      <c r="G3" s="559"/>
      <c r="H3" s="559"/>
    </row>
    <row r="4" spans="1:9" ht="16.5" x14ac:dyDescent="0.3">
      <c r="A4" s="560" t="s">
        <v>7070</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7026</v>
      </c>
      <c r="B7" s="561" t="s">
        <v>7072</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7372</v>
      </c>
      <c r="B10" s="559"/>
      <c r="C10" s="1292" t="str">
        <f>FORMATOS!E8</f>
        <v>05079000000018730341</v>
      </c>
      <c r="D10" s="1292"/>
      <c r="E10" s="1292"/>
      <c r="F10" s="1292"/>
      <c r="G10" s="1292"/>
      <c r="H10" s="1292"/>
    </row>
    <row r="11" spans="1:9" ht="16.5" x14ac:dyDescent="0.3">
      <c r="A11" s="559"/>
      <c r="B11" s="559"/>
      <c r="C11" s="559"/>
      <c r="D11" s="559"/>
      <c r="E11" s="559"/>
      <c r="F11" s="559"/>
      <c r="G11" s="559"/>
      <c r="H11" s="559"/>
    </row>
    <row r="12" spans="1:9" ht="16.5" x14ac:dyDescent="0.3">
      <c r="A12" s="559" t="s">
        <v>7028</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7029</v>
      </c>
      <c r="E14" s="559"/>
      <c r="F14" s="559"/>
      <c r="G14" s="559"/>
      <c r="H14" s="559"/>
    </row>
    <row r="15" spans="1:9" ht="16.5" x14ac:dyDescent="0.3">
      <c r="A15" s="567">
        <f>FORMATOS!E10</f>
        <v>1140908897</v>
      </c>
      <c r="B15" s="586" t="s">
        <v>7073</v>
      </c>
      <c r="C15" s="584"/>
      <c r="D15" s="584"/>
      <c r="E15" s="584"/>
      <c r="F15" s="584"/>
      <c r="G15" s="585"/>
      <c r="H15" s="584"/>
    </row>
    <row r="16" spans="1:9" ht="16.5" customHeight="1" x14ac:dyDescent="0.25">
      <c r="A16" s="1289" t="s">
        <v>7081</v>
      </c>
      <c r="B16" s="1289"/>
      <c r="C16" s="1289"/>
      <c r="D16" s="1289"/>
      <c r="E16" s="1289"/>
      <c r="F16" s="1289"/>
      <c r="G16" s="1289"/>
      <c r="H16" s="1289"/>
      <c r="I16" s="1289"/>
    </row>
    <row r="17" spans="1:9" ht="16.5" customHeight="1" x14ac:dyDescent="0.25">
      <c r="A17" s="1289"/>
      <c r="B17" s="1289"/>
      <c r="C17" s="1289"/>
      <c r="D17" s="1289"/>
      <c r="E17" s="1289"/>
      <c r="F17" s="1289"/>
      <c r="G17" s="1289"/>
      <c r="H17" s="1289"/>
      <c r="I17" s="1289"/>
    </row>
    <row r="18" spans="1:9" ht="16.5" customHeight="1" x14ac:dyDescent="0.25">
      <c r="A18" s="1289"/>
      <c r="B18" s="1289"/>
      <c r="C18" s="1289"/>
      <c r="D18" s="1289"/>
      <c r="E18" s="1289"/>
      <c r="F18" s="1289"/>
      <c r="G18" s="1289"/>
      <c r="H18" s="1289"/>
      <c r="I18" s="1289"/>
    </row>
    <row r="19" spans="1:9" ht="16.5" customHeight="1" x14ac:dyDescent="0.25">
      <c r="A19" s="1289"/>
      <c r="B19" s="1289"/>
      <c r="C19" s="1289"/>
      <c r="D19" s="1289"/>
      <c r="E19" s="1289"/>
      <c r="F19" s="1289"/>
      <c r="G19" s="1289"/>
      <c r="H19" s="1289"/>
      <c r="I19" s="1289"/>
    </row>
    <row r="20" spans="1:9" ht="15" customHeight="1" x14ac:dyDescent="0.25">
      <c r="A20" s="1289"/>
      <c r="B20" s="1289"/>
      <c r="C20" s="1289"/>
      <c r="D20" s="1289"/>
      <c r="E20" s="1289"/>
      <c r="F20" s="1289"/>
      <c r="G20" s="1289"/>
      <c r="H20" s="1289"/>
      <c r="I20" s="1289"/>
    </row>
    <row r="21" spans="1:9" ht="15" customHeight="1" x14ac:dyDescent="0.25">
      <c r="A21" s="563"/>
      <c r="B21" s="563"/>
      <c r="C21" s="563"/>
      <c r="D21" s="588" t="s">
        <v>7074</v>
      </c>
      <c r="E21" s="563"/>
      <c r="F21" s="563"/>
      <c r="G21" s="563"/>
      <c r="H21" s="563"/>
    </row>
    <row r="22" spans="1:9" ht="15" customHeight="1" x14ac:dyDescent="0.25">
      <c r="A22" s="563"/>
      <c r="B22" s="563"/>
      <c r="C22" s="563"/>
      <c r="D22" s="563"/>
      <c r="E22" s="563"/>
      <c r="F22" s="563"/>
      <c r="G22" s="563"/>
      <c r="H22" s="563"/>
    </row>
    <row r="23" spans="1:9" ht="15" customHeight="1" x14ac:dyDescent="0.25">
      <c r="A23" s="1289" t="s">
        <v>8964</v>
      </c>
      <c r="B23" s="1289"/>
      <c r="C23" s="1289"/>
      <c r="D23" s="1289"/>
      <c r="E23" s="1289"/>
      <c r="F23" s="1289"/>
      <c r="G23" s="1289"/>
      <c r="H23" s="1289"/>
      <c r="I23" s="1289"/>
    </row>
    <row r="24" spans="1:9" ht="15" customHeight="1" x14ac:dyDescent="0.25">
      <c r="A24" s="1289"/>
      <c r="B24" s="1289"/>
      <c r="C24" s="1289"/>
      <c r="D24" s="1289"/>
      <c r="E24" s="1289"/>
      <c r="F24" s="1289"/>
      <c r="G24" s="1289"/>
      <c r="H24" s="1289"/>
      <c r="I24" s="1289"/>
    </row>
    <row r="25" spans="1:9" ht="15" customHeight="1" x14ac:dyDescent="0.25">
      <c r="A25" s="1289"/>
      <c r="B25" s="1289"/>
      <c r="C25" s="1289"/>
      <c r="D25" s="1289"/>
      <c r="E25" s="1289"/>
      <c r="F25" s="1289"/>
      <c r="G25" s="1289"/>
      <c r="H25" s="1289"/>
      <c r="I25" s="1289"/>
    </row>
    <row r="26" spans="1:9" ht="15" customHeight="1" x14ac:dyDescent="0.25">
      <c r="A26" s="1289"/>
      <c r="B26" s="1289"/>
      <c r="C26" s="1289"/>
      <c r="D26" s="1289"/>
      <c r="E26" s="1289"/>
      <c r="F26" s="1289"/>
      <c r="G26" s="1289"/>
      <c r="H26" s="1289"/>
      <c r="I26" s="1289"/>
    </row>
    <row r="27" spans="1:9" ht="15" customHeight="1" x14ac:dyDescent="0.25">
      <c r="A27" s="1289"/>
      <c r="B27" s="1289"/>
      <c r="C27" s="1289"/>
      <c r="D27" s="1289"/>
      <c r="E27" s="1289"/>
      <c r="F27" s="1289"/>
      <c r="G27" s="1289"/>
      <c r="H27" s="1289"/>
      <c r="I27" s="1289"/>
    </row>
    <row r="28" spans="1:9" ht="15" customHeight="1" x14ac:dyDescent="0.25">
      <c r="A28" s="1289"/>
      <c r="B28" s="1289"/>
      <c r="C28" s="1289"/>
      <c r="D28" s="1289"/>
      <c r="E28" s="1289"/>
      <c r="F28" s="1289"/>
      <c r="G28" s="1289"/>
      <c r="H28" s="1289"/>
      <c r="I28" s="1289"/>
    </row>
    <row r="29" spans="1:9" ht="15" customHeight="1" x14ac:dyDescent="0.25">
      <c r="A29" s="1289"/>
      <c r="B29" s="1289"/>
      <c r="C29" s="1289"/>
      <c r="D29" s="1289"/>
      <c r="E29" s="1289"/>
      <c r="F29" s="1289"/>
      <c r="G29" s="1289"/>
      <c r="H29" s="1289"/>
      <c r="I29" s="1289"/>
    </row>
    <row r="30" spans="1:9" ht="15" customHeight="1" x14ac:dyDescent="0.25">
      <c r="A30" s="1289"/>
      <c r="B30" s="1289"/>
      <c r="C30" s="1289"/>
      <c r="D30" s="1289"/>
      <c r="E30" s="1289"/>
      <c r="F30" s="1289"/>
      <c r="G30" s="1289"/>
      <c r="H30" s="1289"/>
      <c r="I30" s="1289"/>
    </row>
    <row r="31" spans="1:9" ht="15" customHeight="1" x14ac:dyDescent="0.25">
      <c r="A31" s="1289"/>
      <c r="B31" s="1289"/>
      <c r="C31" s="1289"/>
      <c r="D31" s="1289"/>
      <c r="E31" s="1289"/>
      <c r="F31" s="1289"/>
      <c r="G31" s="1289"/>
      <c r="H31" s="1289"/>
      <c r="I31" s="1289"/>
    </row>
    <row r="32" spans="1:9" ht="15" customHeight="1" x14ac:dyDescent="0.25">
      <c r="A32" s="1289"/>
      <c r="B32" s="1289"/>
      <c r="C32" s="1289"/>
      <c r="D32" s="1289"/>
      <c r="E32" s="1289"/>
      <c r="F32" s="1289"/>
      <c r="G32" s="1289"/>
      <c r="H32" s="1289"/>
      <c r="I32" s="1289"/>
    </row>
    <row r="33" spans="1:9" ht="15" customHeight="1" x14ac:dyDescent="0.25">
      <c r="A33" s="1289"/>
      <c r="B33" s="1289"/>
      <c r="C33" s="1289"/>
      <c r="D33" s="1289"/>
      <c r="E33" s="1289"/>
      <c r="F33" s="1289"/>
      <c r="G33" s="1289"/>
      <c r="H33" s="1289"/>
      <c r="I33" s="1289"/>
    </row>
    <row r="34" spans="1:9" ht="15" customHeight="1" x14ac:dyDescent="0.25">
      <c r="A34" s="1289"/>
      <c r="B34" s="1289"/>
      <c r="C34" s="1289"/>
      <c r="D34" s="1289"/>
      <c r="E34" s="1289"/>
      <c r="F34" s="1289"/>
      <c r="G34" s="1289"/>
      <c r="H34" s="1289"/>
      <c r="I34" s="1289"/>
    </row>
    <row r="35" spans="1:9" ht="15" customHeight="1" x14ac:dyDescent="0.25">
      <c r="A35" s="1289"/>
      <c r="B35" s="1289"/>
      <c r="C35" s="1289"/>
      <c r="D35" s="1289"/>
      <c r="E35" s="1289"/>
      <c r="F35" s="1289"/>
      <c r="G35" s="1289"/>
      <c r="H35" s="1289"/>
      <c r="I35" s="1289"/>
    </row>
    <row r="36" spans="1:9" ht="15" customHeight="1" x14ac:dyDescent="0.25">
      <c r="A36" s="1289"/>
      <c r="B36" s="1289"/>
      <c r="C36" s="1289"/>
      <c r="D36" s="1289"/>
      <c r="E36" s="1289"/>
      <c r="F36" s="1289"/>
      <c r="G36" s="1289"/>
      <c r="H36" s="1289"/>
      <c r="I36" s="1289"/>
    </row>
    <row r="37" spans="1:9" ht="15" customHeight="1" x14ac:dyDescent="0.25">
      <c r="A37" s="1289"/>
      <c r="B37" s="1289"/>
      <c r="C37" s="1289"/>
      <c r="D37" s="1289"/>
      <c r="E37" s="1289"/>
      <c r="F37" s="1289"/>
      <c r="G37" s="1289"/>
      <c r="H37" s="1289"/>
      <c r="I37" s="1289"/>
    </row>
    <row r="38" spans="1:9" ht="15" customHeight="1" x14ac:dyDescent="0.25">
      <c r="A38" s="1289"/>
      <c r="B38" s="1289"/>
      <c r="C38" s="1289"/>
      <c r="D38" s="1289"/>
      <c r="E38" s="1289"/>
      <c r="F38" s="1289"/>
      <c r="G38" s="1289"/>
      <c r="H38" s="1289"/>
      <c r="I38" s="1289"/>
    </row>
    <row r="39" spans="1:9" ht="15" customHeight="1" x14ac:dyDescent="0.25">
      <c r="A39" s="1289"/>
      <c r="B39" s="1289"/>
      <c r="C39" s="1289"/>
      <c r="D39" s="1289"/>
      <c r="E39" s="1289"/>
      <c r="F39" s="1289"/>
      <c r="G39" s="1289"/>
      <c r="H39" s="1289"/>
      <c r="I39" s="1289"/>
    </row>
    <row r="40" spans="1:9" ht="15" customHeight="1" x14ac:dyDescent="0.25">
      <c r="A40" s="1289"/>
      <c r="B40" s="1289"/>
      <c r="C40" s="1289"/>
      <c r="D40" s="1289"/>
      <c r="E40" s="1289"/>
      <c r="F40" s="1289"/>
      <c r="G40" s="1289"/>
      <c r="H40" s="1289"/>
      <c r="I40" s="1289"/>
    </row>
    <row r="41" spans="1:9" ht="15" customHeight="1" x14ac:dyDescent="0.25">
      <c r="A41" s="1289"/>
      <c r="B41" s="1289"/>
      <c r="C41" s="1289"/>
      <c r="D41" s="1289"/>
      <c r="E41" s="1289"/>
      <c r="F41" s="1289"/>
      <c r="G41" s="1289"/>
      <c r="H41" s="1289"/>
      <c r="I41" s="1289"/>
    </row>
    <row r="42" spans="1:9" ht="15" customHeight="1" x14ac:dyDescent="0.25">
      <c r="A42" s="1289"/>
      <c r="B42" s="1289"/>
      <c r="C42" s="1289"/>
      <c r="D42" s="1289"/>
      <c r="E42" s="1289"/>
      <c r="F42" s="1289"/>
      <c r="G42" s="1289"/>
      <c r="H42" s="1289"/>
      <c r="I42" s="1289"/>
    </row>
    <row r="43" spans="1:9" ht="15" customHeight="1" x14ac:dyDescent="0.25">
      <c r="A43" s="1289"/>
      <c r="B43" s="1289"/>
      <c r="C43" s="1289"/>
      <c r="D43" s="1289"/>
      <c r="E43" s="1289"/>
      <c r="F43" s="1289"/>
      <c r="G43" s="1289"/>
      <c r="H43" s="1289"/>
      <c r="I43" s="1289"/>
    </row>
    <row r="44" spans="1:9" ht="15" customHeight="1" x14ac:dyDescent="0.25">
      <c r="A44" s="1289"/>
      <c r="B44" s="1289"/>
      <c r="C44" s="1289"/>
      <c r="D44" s="1289"/>
      <c r="E44" s="1289"/>
      <c r="F44" s="1289"/>
      <c r="G44" s="1289"/>
      <c r="H44" s="1289"/>
      <c r="I44" s="1289"/>
    </row>
    <row r="45" spans="1:9" ht="15" customHeight="1" x14ac:dyDescent="0.25">
      <c r="A45" s="1289"/>
      <c r="B45" s="1289"/>
      <c r="C45" s="1289"/>
      <c r="D45" s="1289"/>
      <c r="E45" s="1289"/>
      <c r="F45" s="1289"/>
      <c r="G45" s="1289"/>
      <c r="H45" s="1289"/>
      <c r="I45" s="1289"/>
    </row>
    <row r="46" spans="1:9" ht="15" customHeight="1" x14ac:dyDescent="0.25">
      <c r="A46" s="1289" t="s">
        <v>7079</v>
      </c>
      <c r="B46" s="1289"/>
      <c r="C46" s="1289"/>
      <c r="D46" s="1289"/>
      <c r="E46" s="1289"/>
      <c r="F46" s="1289"/>
      <c r="G46" s="1289"/>
      <c r="H46" s="1289"/>
      <c r="I46" s="1289"/>
    </row>
    <row r="47" spans="1:9" ht="15" customHeight="1" x14ac:dyDescent="0.25">
      <c r="A47" s="1289"/>
      <c r="B47" s="1289"/>
      <c r="C47" s="1289"/>
      <c r="D47" s="1289"/>
      <c r="E47" s="1289"/>
      <c r="F47" s="1289"/>
      <c r="G47" s="1289"/>
      <c r="H47" s="1289"/>
      <c r="I47" s="1289"/>
    </row>
    <row r="48" spans="1:9" ht="15" customHeight="1" x14ac:dyDescent="0.25">
      <c r="A48" s="1289"/>
      <c r="B48" s="1289"/>
      <c r="C48" s="1289"/>
      <c r="D48" s="1289"/>
      <c r="E48" s="1289"/>
      <c r="F48" s="1289"/>
      <c r="G48" s="1289"/>
      <c r="H48" s="1289"/>
      <c r="I48" s="1289"/>
    </row>
    <row r="49" spans="1:9" ht="15" customHeight="1" x14ac:dyDescent="0.25">
      <c r="A49" s="1289"/>
      <c r="B49" s="1289"/>
      <c r="C49" s="1289"/>
      <c r="D49" s="1289"/>
      <c r="E49" s="1289"/>
      <c r="F49" s="1289"/>
      <c r="G49" s="1289"/>
      <c r="H49" s="1289"/>
      <c r="I49" s="1289"/>
    </row>
    <row r="50" spans="1:9" ht="15" customHeight="1" x14ac:dyDescent="0.25">
      <c r="A50" s="1289"/>
      <c r="B50" s="1289"/>
      <c r="C50" s="1289"/>
      <c r="D50" s="1289"/>
      <c r="E50" s="1289"/>
      <c r="F50" s="1289"/>
      <c r="G50" s="1289"/>
      <c r="H50" s="1289"/>
      <c r="I50" s="1289"/>
    </row>
    <row r="51" spans="1:9" ht="15" customHeight="1" x14ac:dyDescent="0.25">
      <c r="A51" s="1289"/>
      <c r="B51" s="1289"/>
      <c r="C51" s="1289"/>
      <c r="D51" s="1289"/>
      <c r="E51" s="1289"/>
      <c r="F51" s="1289"/>
      <c r="G51" s="1289"/>
      <c r="H51" s="1289"/>
      <c r="I51" s="1289"/>
    </row>
    <row r="52" spans="1:9" ht="15" customHeight="1" x14ac:dyDescent="0.25">
      <c r="A52" s="1289"/>
      <c r="B52" s="1289"/>
      <c r="C52" s="1289"/>
      <c r="D52" s="1289"/>
      <c r="E52" s="1289"/>
      <c r="F52" s="1289"/>
      <c r="G52" s="1289"/>
      <c r="H52" s="1289"/>
      <c r="I52" s="1289"/>
    </row>
    <row r="53" spans="1:9" ht="15" customHeight="1" x14ac:dyDescent="0.25">
      <c r="A53" s="1289"/>
      <c r="B53" s="1289"/>
      <c r="C53" s="1289"/>
      <c r="D53" s="1289"/>
      <c r="E53" s="1289"/>
      <c r="F53" s="1289"/>
      <c r="G53" s="1289"/>
      <c r="H53" s="1289"/>
      <c r="I53" s="1289"/>
    </row>
    <row r="54" spans="1:9" ht="15" customHeight="1" x14ac:dyDescent="0.25">
      <c r="A54" s="1289"/>
      <c r="B54" s="1289"/>
      <c r="C54" s="1289"/>
      <c r="D54" s="1289"/>
      <c r="E54" s="1289"/>
      <c r="F54" s="1289"/>
      <c r="G54" s="1289"/>
      <c r="H54" s="1289"/>
      <c r="I54" s="1289"/>
    </row>
    <row r="55" spans="1:9" ht="15" customHeight="1" x14ac:dyDescent="0.25">
      <c r="A55" s="1289"/>
      <c r="B55" s="1289"/>
      <c r="C55" s="1289"/>
      <c r="D55" s="1289"/>
      <c r="E55" s="1289"/>
      <c r="F55" s="1289"/>
      <c r="G55" s="1289"/>
      <c r="H55" s="1289"/>
      <c r="I55" s="1289"/>
    </row>
    <row r="56" spans="1:9" ht="15" customHeight="1" x14ac:dyDescent="0.25">
      <c r="A56" s="1289"/>
      <c r="B56" s="1289"/>
      <c r="C56" s="1289"/>
      <c r="D56" s="1289"/>
      <c r="E56" s="1289"/>
      <c r="F56" s="1289"/>
      <c r="G56" s="1289"/>
      <c r="H56" s="1289"/>
      <c r="I56" s="1289"/>
    </row>
    <row r="57" spans="1:9" ht="15" customHeight="1" x14ac:dyDescent="0.25">
      <c r="A57" s="1289"/>
      <c r="B57" s="1289"/>
      <c r="C57" s="1289"/>
      <c r="D57" s="1289"/>
      <c r="E57" s="1289"/>
      <c r="F57" s="1289"/>
      <c r="G57" s="1289"/>
      <c r="H57" s="1289"/>
      <c r="I57" s="1289"/>
    </row>
    <row r="58" spans="1:9" ht="15" customHeight="1" x14ac:dyDescent="0.25">
      <c r="A58" s="1289"/>
      <c r="B58" s="1289"/>
      <c r="C58" s="1289"/>
      <c r="D58" s="1289"/>
      <c r="E58" s="1289"/>
      <c r="F58" s="1289"/>
      <c r="G58" s="1289"/>
      <c r="H58" s="1289"/>
      <c r="I58" s="1289"/>
    </row>
    <row r="59" spans="1:9" ht="15" customHeight="1" x14ac:dyDescent="0.25">
      <c r="A59" s="1289"/>
      <c r="B59" s="1289"/>
      <c r="C59" s="1289"/>
      <c r="D59" s="1289"/>
      <c r="E59" s="1289"/>
      <c r="F59" s="1289"/>
      <c r="G59" s="1289"/>
      <c r="H59" s="1289"/>
      <c r="I59" s="1289"/>
    </row>
    <row r="60" spans="1:9" ht="15" customHeight="1" x14ac:dyDescent="0.25">
      <c r="A60" s="1289"/>
      <c r="B60" s="1289"/>
      <c r="C60" s="1289"/>
      <c r="D60" s="1289"/>
      <c r="E60" s="1289"/>
      <c r="F60" s="1289"/>
      <c r="G60" s="1289"/>
      <c r="H60" s="1289"/>
      <c r="I60" s="1289"/>
    </row>
    <row r="61" spans="1:9" ht="15" customHeight="1" x14ac:dyDescent="0.25">
      <c r="A61" s="1289"/>
      <c r="B61" s="1289"/>
      <c r="C61" s="1289"/>
      <c r="D61" s="1289"/>
      <c r="E61" s="1289"/>
      <c r="F61" s="1289"/>
      <c r="G61" s="1289"/>
      <c r="H61" s="1289"/>
      <c r="I61" s="1289"/>
    </row>
    <row r="62" spans="1:9" ht="15" customHeight="1" x14ac:dyDescent="0.25">
      <c r="A62" s="1289"/>
      <c r="B62" s="1289"/>
      <c r="C62" s="1289"/>
      <c r="D62" s="1289"/>
      <c r="E62" s="1289"/>
      <c r="F62" s="1289"/>
      <c r="G62" s="1289"/>
      <c r="H62" s="1289"/>
      <c r="I62" s="1289"/>
    </row>
    <row r="63" spans="1:9" ht="15" customHeight="1" x14ac:dyDescent="0.25">
      <c r="A63" s="1289"/>
      <c r="B63" s="1289"/>
      <c r="C63" s="1289"/>
      <c r="D63" s="1289"/>
      <c r="E63" s="1289"/>
      <c r="F63" s="1289"/>
      <c r="G63" s="1289"/>
      <c r="H63" s="1289"/>
      <c r="I63" s="1289"/>
    </row>
    <row r="64" spans="1:9" ht="15" customHeight="1" x14ac:dyDescent="0.25">
      <c r="A64" s="1289"/>
      <c r="B64" s="1289"/>
      <c r="C64" s="1289"/>
      <c r="D64" s="1289"/>
      <c r="E64" s="1289"/>
      <c r="F64" s="1289"/>
      <c r="G64" s="1289"/>
      <c r="H64" s="1289"/>
      <c r="I64" s="1289"/>
    </row>
    <row r="65" spans="1:9" ht="15" customHeight="1" x14ac:dyDescent="0.25">
      <c r="A65" s="1289"/>
      <c r="B65" s="1289"/>
      <c r="C65" s="1289"/>
      <c r="D65" s="1289"/>
      <c r="E65" s="1289"/>
      <c r="F65" s="1289"/>
      <c r="G65" s="1289"/>
      <c r="H65" s="1289"/>
      <c r="I65" s="1289"/>
    </row>
    <row r="66" spans="1:9" ht="15" customHeight="1" x14ac:dyDescent="0.25">
      <c r="A66" s="1289"/>
      <c r="B66" s="1289"/>
      <c r="C66" s="1289"/>
      <c r="D66" s="1289"/>
      <c r="E66" s="1289"/>
      <c r="F66" s="1289"/>
      <c r="G66" s="1289"/>
      <c r="H66" s="1289"/>
      <c r="I66" s="1289"/>
    </row>
    <row r="67" spans="1:9" ht="15" customHeight="1" x14ac:dyDescent="0.25">
      <c r="A67" s="1289"/>
      <c r="B67" s="1289"/>
      <c r="C67" s="1289"/>
      <c r="D67" s="1289"/>
      <c r="E67" s="1289"/>
      <c r="F67" s="1289"/>
      <c r="G67" s="1289"/>
      <c r="H67" s="1289"/>
      <c r="I67" s="1289"/>
    </row>
    <row r="68" spans="1:9" ht="15" customHeight="1" x14ac:dyDescent="0.25">
      <c r="A68" s="1289"/>
      <c r="B68" s="1289"/>
      <c r="C68" s="1289"/>
      <c r="D68" s="1289"/>
      <c r="E68" s="1289"/>
      <c r="F68" s="1289"/>
      <c r="G68" s="1289"/>
      <c r="H68" s="1289"/>
      <c r="I68" s="1289"/>
    </row>
    <row r="69" spans="1:9" ht="15" customHeight="1" x14ac:dyDescent="0.25">
      <c r="A69" s="1289"/>
      <c r="B69" s="1289"/>
      <c r="C69" s="1289"/>
      <c r="D69" s="1289"/>
      <c r="E69" s="1289"/>
      <c r="F69" s="1289"/>
      <c r="G69" s="1289"/>
      <c r="H69" s="1289"/>
      <c r="I69" s="1289"/>
    </row>
    <row r="70" spans="1:9" ht="15" customHeight="1" x14ac:dyDescent="0.25">
      <c r="A70" s="1289"/>
      <c r="B70" s="1289"/>
      <c r="C70" s="1289"/>
      <c r="D70" s="1289"/>
      <c r="E70" s="1289"/>
      <c r="F70" s="1289"/>
      <c r="G70" s="1289"/>
      <c r="H70" s="1289"/>
      <c r="I70" s="1289"/>
    </row>
    <row r="71" spans="1:9" ht="15" customHeight="1" x14ac:dyDescent="0.25">
      <c r="A71" s="1289"/>
      <c r="B71" s="1289"/>
      <c r="C71" s="1289"/>
      <c r="D71" s="1289"/>
      <c r="E71" s="1289"/>
      <c r="F71" s="1289"/>
      <c r="G71" s="1289"/>
      <c r="H71" s="1289"/>
      <c r="I71" s="1289"/>
    </row>
    <row r="72" spans="1:9" ht="15" customHeight="1" x14ac:dyDescent="0.25">
      <c r="A72" s="1289"/>
      <c r="B72" s="1289"/>
      <c r="C72" s="1289"/>
      <c r="D72" s="1289"/>
      <c r="E72" s="1289"/>
      <c r="F72" s="1289"/>
      <c r="G72" s="1289"/>
      <c r="H72" s="1289"/>
      <c r="I72" s="1289"/>
    </row>
    <row r="73" spans="1:9" ht="15" customHeight="1" x14ac:dyDescent="0.25">
      <c r="A73" s="1289"/>
      <c r="B73" s="1289"/>
      <c r="C73" s="1289"/>
      <c r="D73" s="1289"/>
      <c r="E73" s="1289"/>
      <c r="F73" s="1289"/>
      <c r="G73" s="1289"/>
      <c r="H73" s="1289"/>
      <c r="I73" s="1289"/>
    </row>
    <row r="74" spans="1:9" ht="15" customHeight="1" x14ac:dyDescent="0.25">
      <c r="A74" s="1289"/>
      <c r="B74" s="1289"/>
      <c r="C74" s="1289"/>
      <c r="D74" s="1289"/>
      <c r="E74" s="1289"/>
      <c r="F74" s="1289"/>
      <c r="G74" s="1289"/>
      <c r="H74" s="1289"/>
      <c r="I74" s="1289"/>
    </row>
    <row r="75" spans="1:9" ht="15" customHeight="1" x14ac:dyDescent="0.25">
      <c r="A75" s="1289"/>
      <c r="B75" s="1289"/>
      <c r="C75" s="1289"/>
      <c r="D75" s="1289"/>
      <c r="E75" s="1289"/>
      <c r="F75" s="1289"/>
      <c r="G75" s="1289"/>
      <c r="H75" s="1289"/>
      <c r="I75" s="1289"/>
    </row>
    <row r="76" spans="1:9" ht="15" customHeight="1" x14ac:dyDescent="0.25">
      <c r="A76" s="1289"/>
      <c r="B76" s="1289"/>
      <c r="C76" s="1289"/>
      <c r="D76" s="1289"/>
      <c r="E76" s="1289"/>
      <c r="F76" s="1289"/>
      <c r="G76" s="1289"/>
      <c r="H76" s="1289"/>
      <c r="I76" s="1289"/>
    </row>
    <row r="77" spans="1:9" ht="15" customHeight="1" x14ac:dyDescent="0.25">
      <c r="A77" s="1289"/>
      <c r="B77" s="1289"/>
      <c r="C77" s="1289"/>
      <c r="D77" s="1289"/>
      <c r="E77" s="1289"/>
      <c r="F77" s="1289"/>
      <c r="G77" s="1289"/>
      <c r="H77" s="1289"/>
      <c r="I77" s="1289"/>
    </row>
    <row r="78" spans="1:9" ht="15" customHeight="1" x14ac:dyDescent="0.25">
      <c r="A78" s="1289"/>
      <c r="B78" s="1289"/>
      <c r="C78" s="1289"/>
      <c r="D78" s="1289"/>
      <c r="E78" s="1289"/>
      <c r="F78" s="1289"/>
      <c r="G78" s="1289"/>
      <c r="H78" s="1289"/>
      <c r="I78" s="1289"/>
    </row>
    <row r="79" spans="1:9" ht="15" customHeight="1" x14ac:dyDescent="0.25">
      <c r="A79" s="1289"/>
      <c r="B79" s="1289"/>
      <c r="C79" s="1289"/>
      <c r="D79" s="1289"/>
      <c r="E79" s="1289"/>
      <c r="F79" s="1289"/>
      <c r="G79" s="1289"/>
      <c r="H79" s="1289"/>
      <c r="I79" s="1289"/>
    </row>
    <row r="80" spans="1:9" ht="15" customHeight="1" x14ac:dyDescent="0.25">
      <c r="A80" s="1289"/>
      <c r="B80" s="1289"/>
      <c r="C80" s="1289"/>
      <c r="D80" s="1289"/>
      <c r="E80" s="1289"/>
      <c r="F80" s="1289"/>
      <c r="G80" s="1289"/>
      <c r="H80" s="1289"/>
      <c r="I80" s="1289"/>
    </row>
    <row r="81" spans="1:9" ht="15" customHeight="1" x14ac:dyDescent="0.25">
      <c r="A81" s="1289"/>
      <c r="B81" s="1289"/>
      <c r="C81" s="1289"/>
      <c r="D81" s="1289"/>
      <c r="E81" s="1289"/>
      <c r="F81" s="1289"/>
      <c r="G81" s="1289"/>
      <c r="H81" s="1289"/>
      <c r="I81" s="1289"/>
    </row>
    <row r="82" spans="1:9" ht="15" customHeight="1" x14ac:dyDescent="0.25">
      <c r="A82" s="1289"/>
      <c r="B82" s="1289"/>
      <c r="C82" s="1289"/>
      <c r="D82" s="1289"/>
      <c r="E82" s="1289"/>
      <c r="F82" s="1289"/>
      <c r="G82" s="1289"/>
      <c r="H82" s="1289"/>
      <c r="I82" s="1289"/>
    </row>
    <row r="83" spans="1:9" ht="15" customHeight="1" x14ac:dyDescent="0.25">
      <c r="A83" s="1289"/>
      <c r="B83" s="1289"/>
      <c r="C83" s="1289"/>
      <c r="D83" s="1289"/>
      <c r="E83" s="1289"/>
      <c r="F83" s="1289"/>
      <c r="G83" s="1289"/>
      <c r="H83" s="1289"/>
      <c r="I83" s="1289"/>
    </row>
    <row r="84" spans="1:9" ht="15" customHeight="1" x14ac:dyDescent="0.25">
      <c r="A84" s="1289"/>
      <c r="B84" s="1289"/>
      <c r="C84" s="1289"/>
      <c r="D84" s="1289"/>
      <c r="E84" s="1289"/>
      <c r="F84" s="1289"/>
      <c r="G84" s="1289"/>
      <c r="H84" s="1289"/>
      <c r="I84" s="1289"/>
    </row>
    <row r="85" spans="1:9" ht="15" customHeight="1" x14ac:dyDescent="0.25">
      <c r="A85" s="1289"/>
      <c r="B85" s="1289"/>
      <c r="C85" s="1289"/>
      <c r="D85" s="1289"/>
      <c r="E85" s="1289"/>
      <c r="F85" s="1289"/>
      <c r="G85" s="1289"/>
      <c r="H85" s="1289"/>
      <c r="I85" s="1289"/>
    </row>
    <row r="86" spans="1:9" ht="15" customHeight="1" x14ac:dyDescent="0.25">
      <c r="A86" s="1289"/>
      <c r="B86" s="1289"/>
      <c r="C86" s="1289"/>
      <c r="D86" s="1289"/>
      <c r="E86" s="1289"/>
      <c r="F86" s="1289"/>
      <c r="G86" s="1289"/>
      <c r="H86" s="1289"/>
      <c r="I86" s="1289"/>
    </row>
    <row r="87" spans="1:9" ht="15" customHeight="1" x14ac:dyDescent="0.25">
      <c r="A87" s="1289"/>
      <c r="B87" s="1289"/>
      <c r="C87" s="1289"/>
      <c r="D87" s="1289"/>
      <c r="E87" s="1289"/>
      <c r="F87" s="1289"/>
      <c r="G87" s="1289"/>
      <c r="H87" s="1289"/>
      <c r="I87" s="1289"/>
    </row>
    <row r="88" spans="1:9" ht="15" customHeight="1" x14ac:dyDescent="0.25">
      <c r="A88" s="1289"/>
      <c r="B88" s="1289"/>
      <c r="C88" s="1289"/>
      <c r="D88" s="1289"/>
      <c r="E88" s="1289"/>
      <c r="F88" s="1289"/>
      <c r="G88" s="1289"/>
      <c r="H88" s="1289"/>
      <c r="I88" s="1289"/>
    </row>
    <row r="89" spans="1:9" ht="15" customHeight="1" x14ac:dyDescent="0.25">
      <c r="A89" s="1289"/>
      <c r="B89" s="1289"/>
      <c r="C89" s="1289"/>
      <c r="D89" s="1289"/>
      <c r="E89" s="1289"/>
      <c r="F89" s="1289"/>
      <c r="G89" s="1289"/>
      <c r="H89" s="1289"/>
      <c r="I89" s="1289"/>
    </row>
    <row r="90" spans="1:9" ht="15" customHeight="1" x14ac:dyDescent="0.25">
      <c r="A90" s="1289"/>
      <c r="B90" s="1289"/>
      <c r="C90" s="1289"/>
      <c r="D90" s="1289"/>
      <c r="E90" s="1289"/>
      <c r="F90" s="1289"/>
      <c r="G90" s="1289"/>
      <c r="H90" s="1289"/>
      <c r="I90" s="1289"/>
    </row>
    <row r="91" spans="1:9" ht="15" customHeight="1" x14ac:dyDescent="0.25">
      <c r="A91" s="1289"/>
      <c r="B91" s="1289"/>
      <c r="C91" s="1289"/>
      <c r="D91" s="1289"/>
      <c r="E91" s="1289"/>
      <c r="F91" s="1289"/>
      <c r="G91" s="1289"/>
      <c r="H91" s="1289"/>
      <c r="I91" s="1289"/>
    </row>
    <row r="92" spans="1:9" ht="15" customHeight="1" x14ac:dyDescent="0.25">
      <c r="A92" s="1289"/>
      <c r="B92" s="1289"/>
      <c r="C92" s="1289"/>
      <c r="D92" s="1289"/>
      <c r="E92" s="1289"/>
      <c r="F92" s="1289"/>
      <c r="G92" s="1289"/>
      <c r="H92" s="1289"/>
      <c r="I92" s="1289"/>
    </row>
    <row r="93" spans="1:9" ht="15" customHeight="1" x14ac:dyDescent="0.25">
      <c r="A93" s="1289" t="s">
        <v>7080</v>
      </c>
      <c r="B93" s="1289"/>
      <c r="C93" s="1289"/>
      <c r="D93" s="1289"/>
      <c r="E93" s="1289"/>
      <c r="F93" s="1289"/>
      <c r="G93" s="1289"/>
      <c r="H93" s="1289"/>
      <c r="I93" s="1289"/>
    </row>
    <row r="94" spans="1:9" ht="15" customHeight="1" x14ac:dyDescent="0.25">
      <c r="A94" s="1289"/>
      <c r="B94" s="1289"/>
      <c r="C94" s="1289"/>
      <c r="D94" s="1289"/>
      <c r="E94" s="1289"/>
      <c r="F94" s="1289"/>
      <c r="G94" s="1289"/>
      <c r="H94" s="1289"/>
      <c r="I94" s="1289"/>
    </row>
    <row r="95" spans="1:9" ht="15" customHeight="1" x14ac:dyDescent="0.25">
      <c r="A95" s="1289"/>
      <c r="B95" s="1289"/>
      <c r="C95" s="1289"/>
      <c r="D95" s="1289"/>
      <c r="E95" s="1289"/>
      <c r="F95" s="1289"/>
      <c r="G95" s="1289"/>
      <c r="H95" s="1289"/>
      <c r="I95" s="1289"/>
    </row>
    <row r="96" spans="1:9" ht="15" customHeight="1" x14ac:dyDescent="0.25">
      <c r="A96" s="1289"/>
      <c r="B96" s="1289"/>
      <c r="C96" s="1289"/>
      <c r="D96" s="1289"/>
      <c r="E96" s="1289"/>
      <c r="F96" s="1289"/>
      <c r="G96" s="1289"/>
      <c r="H96" s="1289"/>
      <c r="I96" s="1289"/>
    </row>
    <row r="97" spans="1:9" ht="15" customHeight="1" x14ac:dyDescent="0.25">
      <c r="A97" s="1289"/>
      <c r="B97" s="1289"/>
      <c r="C97" s="1289"/>
      <c r="D97" s="1289"/>
      <c r="E97" s="1289"/>
      <c r="F97" s="1289"/>
      <c r="G97" s="1289"/>
      <c r="H97" s="1289"/>
      <c r="I97" s="1289"/>
    </row>
    <row r="98" spans="1:9" ht="15" customHeight="1" x14ac:dyDescent="0.25">
      <c r="A98" s="1289"/>
      <c r="B98" s="1289"/>
      <c r="C98" s="1289"/>
      <c r="D98" s="1289"/>
      <c r="E98" s="1289"/>
      <c r="F98" s="1289"/>
      <c r="G98" s="1289"/>
      <c r="H98" s="1289"/>
      <c r="I98" s="1289"/>
    </row>
    <row r="99" spans="1:9" ht="15" customHeight="1" x14ac:dyDescent="0.25">
      <c r="A99" s="1289"/>
      <c r="B99" s="1289"/>
      <c r="C99" s="1289"/>
      <c r="D99" s="1289"/>
      <c r="E99" s="1289"/>
      <c r="F99" s="1289"/>
      <c r="G99" s="1289"/>
      <c r="H99" s="1289"/>
      <c r="I99" s="1289"/>
    </row>
    <row r="100" spans="1:9" ht="15" customHeight="1" x14ac:dyDescent="0.25">
      <c r="A100" s="1289"/>
      <c r="B100" s="1289"/>
      <c r="C100" s="1289"/>
      <c r="D100" s="1289"/>
      <c r="E100" s="1289"/>
      <c r="F100" s="1289"/>
      <c r="G100" s="1289"/>
      <c r="H100" s="1289"/>
      <c r="I100" s="1289"/>
    </row>
    <row r="101" spans="1:9" ht="15" customHeight="1" x14ac:dyDescent="0.25">
      <c r="A101" s="582"/>
      <c r="B101" s="582"/>
      <c r="C101" s="582"/>
      <c r="D101" s="589" t="s">
        <v>7075</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89" t="s">
        <v>7084</v>
      </c>
      <c r="B103" s="1289"/>
      <c r="C103" s="1289"/>
      <c r="D103" s="1289"/>
      <c r="E103" s="1289"/>
      <c r="F103" s="1289"/>
      <c r="G103" s="1289"/>
      <c r="H103" s="1289"/>
      <c r="I103" s="1289"/>
    </row>
    <row r="104" spans="1:9" ht="15" customHeight="1" x14ac:dyDescent="0.25">
      <c r="A104" s="1289"/>
      <c r="B104" s="1289"/>
      <c r="C104" s="1289"/>
      <c r="D104" s="1289"/>
      <c r="E104" s="1289"/>
      <c r="F104" s="1289"/>
      <c r="G104" s="1289"/>
      <c r="H104" s="1289"/>
      <c r="I104" s="1289"/>
    </row>
    <row r="105" spans="1:9" ht="15" customHeight="1" x14ac:dyDescent="0.25">
      <c r="A105" s="1289"/>
      <c r="B105" s="1289"/>
      <c r="C105" s="1289"/>
      <c r="D105" s="1289"/>
      <c r="E105" s="1289"/>
      <c r="F105" s="1289"/>
      <c r="G105" s="1289"/>
      <c r="H105" s="1289"/>
      <c r="I105" s="1289"/>
    </row>
    <row r="106" spans="1:9" ht="15" customHeight="1" x14ac:dyDescent="0.25">
      <c r="A106" s="1289"/>
      <c r="B106" s="1289"/>
      <c r="C106" s="1289"/>
      <c r="D106" s="1289"/>
      <c r="E106" s="1289"/>
      <c r="F106" s="1289"/>
      <c r="G106" s="1289"/>
      <c r="H106" s="1289"/>
      <c r="I106" s="1289"/>
    </row>
    <row r="107" spans="1:9" ht="15" customHeight="1" x14ac:dyDescent="0.25">
      <c r="A107" s="1289"/>
      <c r="B107" s="1289"/>
      <c r="C107" s="1289"/>
      <c r="D107" s="1289"/>
      <c r="E107" s="1289"/>
      <c r="F107" s="1289"/>
      <c r="G107" s="1289"/>
      <c r="H107" s="1289"/>
      <c r="I107" s="1289"/>
    </row>
    <row r="108" spans="1:9" ht="15" customHeight="1" x14ac:dyDescent="0.25">
      <c r="A108" s="1289"/>
      <c r="B108" s="1289"/>
      <c r="C108" s="1289"/>
      <c r="D108" s="1289"/>
      <c r="E108" s="1289"/>
      <c r="F108" s="1289"/>
      <c r="G108" s="1289"/>
      <c r="H108" s="1289"/>
      <c r="I108" s="1289"/>
    </row>
    <row r="109" spans="1:9" ht="15" customHeight="1" x14ac:dyDescent="0.25">
      <c r="A109" s="1289"/>
      <c r="B109" s="1289"/>
      <c r="C109" s="1289"/>
      <c r="D109" s="1289"/>
      <c r="E109" s="1289"/>
      <c r="F109" s="1289"/>
      <c r="G109" s="1289"/>
      <c r="H109" s="1289"/>
      <c r="I109" s="1289"/>
    </row>
    <row r="110" spans="1:9" ht="15" customHeight="1" x14ac:dyDescent="0.25">
      <c r="A110" s="1289"/>
      <c r="B110" s="1289"/>
      <c r="C110" s="1289"/>
      <c r="D110" s="1289"/>
      <c r="E110" s="1289"/>
      <c r="F110" s="1289"/>
      <c r="G110" s="1289"/>
      <c r="H110" s="1289"/>
      <c r="I110" s="1289"/>
    </row>
    <row r="111" spans="1:9" ht="15" customHeight="1" x14ac:dyDescent="0.25">
      <c r="A111" s="1289"/>
      <c r="B111" s="1289"/>
      <c r="C111" s="1289"/>
      <c r="D111" s="1289"/>
      <c r="E111" s="1289"/>
      <c r="F111" s="1289"/>
      <c r="G111" s="1289"/>
      <c r="H111" s="1289"/>
      <c r="I111" s="1289"/>
    </row>
    <row r="112" spans="1:9" ht="15" customHeight="1" x14ac:dyDescent="0.25">
      <c r="A112" s="1289"/>
      <c r="B112" s="1289"/>
      <c r="C112" s="1289"/>
      <c r="D112" s="1289"/>
      <c r="E112" s="1289"/>
      <c r="F112" s="1289"/>
      <c r="G112" s="1289"/>
      <c r="H112" s="1289"/>
      <c r="I112" s="1289"/>
    </row>
    <row r="113" spans="1:9" ht="15" customHeight="1" x14ac:dyDescent="0.25">
      <c r="A113" s="1289"/>
      <c r="B113" s="1289"/>
      <c r="C113" s="1289"/>
      <c r="D113" s="1289"/>
      <c r="E113" s="1289"/>
      <c r="F113" s="1289"/>
      <c r="G113" s="1289"/>
      <c r="H113" s="1289"/>
      <c r="I113" s="1289"/>
    </row>
    <row r="114" spans="1:9" ht="15" customHeight="1" x14ac:dyDescent="0.25">
      <c r="A114" s="1289"/>
      <c r="B114" s="1289"/>
      <c r="C114" s="1289"/>
      <c r="D114" s="1289"/>
      <c r="E114" s="1289"/>
      <c r="F114" s="1289"/>
      <c r="G114" s="1289"/>
      <c r="H114" s="1289"/>
      <c r="I114" s="1289"/>
    </row>
    <row r="115" spans="1:9" ht="15" customHeight="1" x14ac:dyDescent="0.25">
      <c r="A115" s="1289"/>
      <c r="B115" s="1289"/>
      <c r="C115" s="1289"/>
      <c r="D115" s="1289"/>
      <c r="E115" s="1289"/>
      <c r="F115" s="1289"/>
      <c r="G115" s="1289"/>
      <c r="H115" s="1289"/>
      <c r="I115" s="1289"/>
    </row>
    <row r="116" spans="1:9" ht="15" customHeight="1" x14ac:dyDescent="0.25">
      <c r="A116" s="1289"/>
      <c r="B116" s="1289"/>
      <c r="C116" s="1289"/>
      <c r="D116" s="1289"/>
      <c r="E116" s="1289"/>
      <c r="F116" s="1289"/>
      <c r="G116" s="1289"/>
      <c r="H116" s="1289"/>
      <c r="I116" s="1289"/>
    </row>
    <row r="117" spans="1:9" ht="15" customHeight="1" x14ac:dyDescent="0.25">
      <c r="A117" s="1289"/>
      <c r="B117" s="1289"/>
      <c r="C117" s="1289"/>
      <c r="D117" s="1289"/>
      <c r="E117" s="1289"/>
      <c r="F117" s="1289"/>
      <c r="G117" s="1289"/>
      <c r="H117" s="1289"/>
      <c r="I117" s="1289"/>
    </row>
    <row r="118" spans="1:9" ht="15" customHeight="1" x14ac:dyDescent="0.25">
      <c r="A118" s="1289"/>
      <c r="B118" s="1289"/>
      <c r="C118" s="1289"/>
      <c r="D118" s="1289"/>
      <c r="E118" s="1289"/>
      <c r="F118" s="1289"/>
      <c r="G118" s="1289"/>
      <c r="H118" s="1289"/>
      <c r="I118" s="1289"/>
    </row>
    <row r="119" spans="1:9" ht="15" customHeight="1" x14ac:dyDescent="0.25">
      <c r="A119" s="1289"/>
      <c r="B119" s="1289"/>
      <c r="C119" s="1289"/>
      <c r="D119" s="1289"/>
      <c r="E119" s="1289"/>
      <c r="F119" s="1289"/>
      <c r="G119" s="1289"/>
      <c r="H119" s="1289"/>
      <c r="I119" s="1289"/>
    </row>
    <row r="120" spans="1:9" ht="15" customHeight="1" x14ac:dyDescent="0.25">
      <c r="A120" s="1289"/>
      <c r="B120" s="1289"/>
      <c r="C120" s="1289"/>
      <c r="D120" s="1289"/>
      <c r="E120" s="1289"/>
      <c r="F120" s="1289"/>
      <c r="G120" s="1289"/>
      <c r="H120" s="1289"/>
      <c r="I120" s="1289"/>
    </row>
    <row r="121" spans="1:9" ht="15" customHeight="1" x14ac:dyDescent="0.25">
      <c r="A121" s="1289"/>
      <c r="B121" s="1289"/>
      <c r="C121" s="1289"/>
      <c r="D121" s="1289"/>
      <c r="E121" s="1289"/>
      <c r="F121" s="1289"/>
      <c r="G121" s="1289"/>
      <c r="H121" s="1289"/>
      <c r="I121" s="1289"/>
    </row>
    <row r="122" spans="1:9" ht="15" customHeight="1" x14ac:dyDescent="0.25">
      <c r="A122" s="1289"/>
      <c r="B122" s="1289"/>
      <c r="C122" s="1289"/>
      <c r="D122" s="1289"/>
      <c r="E122" s="1289"/>
      <c r="F122" s="1289"/>
      <c r="G122" s="1289"/>
      <c r="H122" s="1289"/>
      <c r="I122" s="1289"/>
    </row>
    <row r="123" spans="1:9" ht="15" customHeight="1" x14ac:dyDescent="0.25">
      <c r="A123" s="1289"/>
      <c r="B123" s="1289"/>
      <c r="C123" s="1289"/>
      <c r="D123" s="1289"/>
      <c r="E123" s="1289"/>
      <c r="F123" s="1289"/>
      <c r="G123" s="1289"/>
      <c r="H123" s="1289"/>
      <c r="I123" s="1289"/>
    </row>
    <row r="124" spans="1:9" ht="15" customHeight="1" x14ac:dyDescent="0.25">
      <c r="A124" s="1289"/>
      <c r="B124" s="1289"/>
      <c r="C124" s="1289"/>
      <c r="D124" s="1289"/>
      <c r="E124" s="1289"/>
      <c r="F124" s="1289"/>
      <c r="G124" s="1289"/>
      <c r="H124" s="1289"/>
      <c r="I124" s="1289"/>
    </row>
    <row r="125" spans="1:9" ht="15" customHeight="1" x14ac:dyDescent="0.25">
      <c r="A125" s="1289"/>
      <c r="B125" s="1289"/>
      <c r="C125" s="1289"/>
      <c r="D125" s="1289"/>
      <c r="E125" s="1289"/>
      <c r="F125" s="1289"/>
      <c r="G125" s="1289"/>
      <c r="H125" s="1289"/>
      <c r="I125" s="1289"/>
    </row>
    <row r="126" spans="1:9" ht="15" customHeight="1" x14ac:dyDescent="0.25">
      <c r="A126" s="1289"/>
      <c r="B126" s="1289"/>
      <c r="C126" s="1289"/>
      <c r="D126" s="1289"/>
      <c r="E126" s="1289"/>
      <c r="F126" s="1289"/>
      <c r="G126" s="1289"/>
      <c r="H126" s="1289"/>
      <c r="I126" s="1289"/>
    </row>
    <row r="127" spans="1:9" ht="15" customHeight="1" x14ac:dyDescent="0.25">
      <c r="A127" s="1289"/>
      <c r="B127" s="1289"/>
      <c r="C127" s="1289"/>
      <c r="D127" s="1289"/>
      <c r="E127" s="1289"/>
      <c r="F127" s="1289"/>
      <c r="G127" s="1289"/>
      <c r="H127" s="1289"/>
      <c r="I127" s="1289"/>
    </row>
    <row r="128" spans="1:9" ht="15" customHeight="1" x14ac:dyDescent="0.25">
      <c r="A128" s="1289"/>
      <c r="B128" s="1289"/>
      <c r="C128" s="1289"/>
      <c r="D128" s="1289"/>
      <c r="E128" s="1289"/>
      <c r="F128" s="1289"/>
      <c r="G128" s="1289"/>
      <c r="H128" s="1289"/>
      <c r="I128" s="1289"/>
    </row>
    <row r="129" spans="1:9" ht="15" customHeight="1" x14ac:dyDescent="0.25">
      <c r="A129" s="1289"/>
      <c r="B129" s="1289"/>
      <c r="C129" s="1289"/>
      <c r="D129" s="1289"/>
      <c r="E129" s="1289"/>
      <c r="F129" s="1289"/>
      <c r="G129" s="1289"/>
      <c r="H129" s="1289"/>
      <c r="I129" s="1289"/>
    </row>
    <row r="130" spans="1:9" ht="16.5" customHeight="1" x14ac:dyDescent="0.25">
      <c r="A130" s="1289"/>
      <c r="B130" s="1289"/>
      <c r="C130" s="1289"/>
      <c r="D130" s="1289"/>
      <c r="E130" s="1289"/>
      <c r="F130" s="1289"/>
      <c r="G130" s="1289"/>
      <c r="H130" s="1289"/>
      <c r="I130" s="1289"/>
    </row>
    <row r="131" spans="1:9" ht="16.5" customHeight="1" x14ac:dyDescent="0.25">
      <c r="A131" s="1289"/>
      <c r="B131" s="1289"/>
      <c r="C131" s="1289"/>
      <c r="D131" s="1289"/>
      <c r="E131" s="1289"/>
      <c r="F131" s="1289"/>
      <c r="G131" s="1289"/>
      <c r="H131" s="1289"/>
      <c r="I131" s="1289"/>
    </row>
    <row r="132" spans="1:9" ht="16.5" customHeight="1" x14ac:dyDescent="0.25">
      <c r="A132" s="1289"/>
      <c r="B132" s="1289"/>
      <c r="C132" s="1289"/>
      <c r="D132" s="1289"/>
      <c r="E132" s="1289"/>
      <c r="F132" s="1289"/>
      <c r="G132" s="1289"/>
      <c r="H132" s="1289"/>
      <c r="I132" s="1289"/>
    </row>
    <row r="133" spans="1:9" ht="16.5" customHeight="1" x14ac:dyDescent="0.25">
      <c r="A133" s="1289"/>
      <c r="B133" s="1289"/>
      <c r="C133" s="1289"/>
      <c r="D133" s="1289"/>
      <c r="E133" s="1289"/>
      <c r="F133" s="1289"/>
      <c r="G133" s="1289"/>
      <c r="H133" s="1289"/>
      <c r="I133" s="1289"/>
    </row>
    <row r="134" spans="1:9" ht="16.5" customHeight="1" x14ac:dyDescent="0.25">
      <c r="A134" s="1289"/>
      <c r="B134" s="1289"/>
      <c r="C134" s="1289"/>
      <c r="D134" s="1289"/>
      <c r="E134" s="1289"/>
      <c r="F134" s="1289"/>
      <c r="G134" s="1289"/>
      <c r="H134" s="1289"/>
      <c r="I134" s="1289"/>
    </row>
    <row r="135" spans="1:9" ht="16.5" customHeight="1" x14ac:dyDescent="0.25">
      <c r="A135" s="1289"/>
      <c r="B135" s="1289"/>
      <c r="C135" s="1289"/>
      <c r="D135" s="1289"/>
      <c r="E135" s="1289"/>
      <c r="F135" s="1289"/>
      <c r="G135" s="1289"/>
      <c r="H135" s="1289"/>
      <c r="I135" s="1289"/>
    </row>
    <row r="136" spans="1:9" ht="16.5" customHeight="1" x14ac:dyDescent="0.25">
      <c r="A136" s="1289"/>
      <c r="B136" s="1289"/>
      <c r="C136" s="1289"/>
      <c r="D136" s="1289"/>
      <c r="E136" s="1289"/>
      <c r="F136" s="1289"/>
      <c r="G136" s="1289"/>
      <c r="H136" s="1289"/>
      <c r="I136" s="1289"/>
    </row>
    <row r="137" spans="1:9" ht="16.5" customHeight="1" x14ac:dyDescent="0.25">
      <c r="A137" s="1289"/>
      <c r="B137" s="1289"/>
      <c r="C137" s="1289"/>
      <c r="D137" s="1289"/>
      <c r="E137" s="1289"/>
      <c r="F137" s="1289"/>
      <c r="G137" s="1289"/>
      <c r="H137" s="1289"/>
      <c r="I137" s="1289"/>
    </row>
    <row r="138" spans="1:9" ht="16.5" customHeight="1" x14ac:dyDescent="0.25">
      <c r="A138" s="1289"/>
      <c r="B138" s="1289"/>
      <c r="C138" s="1289"/>
      <c r="D138" s="1289"/>
      <c r="E138" s="1289"/>
      <c r="F138" s="1289"/>
      <c r="G138" s="1289"/>
      <c r="H138" s="1289"/>
      <c r="I138" s="1289"/>
    </row>
    <row r="139" spans="1:9" x14ac:dyDescent="0.25">
      <c r="A139" s="564"/>
      <c r="B139" s="564"/>
      <c r="C139" s="564"/>
      <c r="D139" s="564"/>
      <c r="E139" s="564"/>
      <c r="F139" s="564"/>
      <c r="G139" s="564"/>
      <c r="H139" s="564"/>
    </row>
    <row r="140" spans="1:9" ht="16.5" x14ac:dyDescent="0.3">
      <c r="A140" s="559"/>
      <c r="B140" s="559"/>
      <c r="C140" s="559"/>
      <c r="D140" s="583" t="s">
        <v>7034</v>
      </c>
      <c r="E140" s="559"/>
    </row>
    <row r="141" spans="1:9" ht="16.5" x14ac:dyDescent="0.3">
      <c r="A141" s="559" t="s">
        <v>7035</v>
      </c>
      <c r="B141" s="559"/>
      <c r="C141" s="559"/>
      <c r="D141" s="559"/>
      <c r="E141" s="559"/>
    </row>
    <row r="142" spans="1:9" ht="16.5" x14ac:dyDescent="0.3">
      <c r="A142" s="559" t="s">
        <v>7036</v>
      </c>
      <c r="B142" s="559"/>
      <c r="C142" s="559"/>
      <c r="D142" s="559"/>
      <c r="E142" s="559"/>
    </row>
    <row r="143" spans="1:9" ht="16.5" x14ac:dyDescent="0.3">
      <c r="A143" s="559" t="s">
        <v>7037</v>
      </c>
      <c r="B143" s="559"/>
      <c r="C143" s="559"/>
      <c r="D143" s="559"/>
      <c r="E143" s="559"/>
    </row>
    <row r="144" spans="1:9" ht="16.5" x14ac:dyDescent="0.3">
      <c r="A144" s="559"/>
      <c r="B144" s="559"/>
      <c r="C144" s="559"/>
      <c r="D144" s="559"/>
      <c r="E144" s="559"/>
    </row>
    <row r="145" spans="1:5" ht="16.5" x14ac:dyDescent="0.3">
      <c r="A145" s="559" t="s">
        <v>7038</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7033</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3">
        <f ca="1">TODAY()</f>
        <v>46266</v>
      </c>
      <c r="B1" s="1303"/>
      <c r="C1" s="1303"/>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7303</v>
      </c>
      <c r="B4" s="627"/>
      <c r="C4" s="627"/>
      <c r="D4" s="627"/>
      <c r="E4" s="627"/>
      <c r="F4" s="627"/>
      <c r="G4" s="627"/>
      <c r="H4" s="559"/>
    </row>
    <row r="5" spans="1:8" ht="17.25" x14ac:dyDescent="0.3">
      <c r="A5" s="641" t="s">
        <v>7340</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851">
        <f>FORMATOS!E10</f>
        <v>1140908897</v>
      </c>
      <c r="B13" s="645" t="s">
        <v>7306</v>
      </c>
      <c r="C13" s="646"/>
      <c r="D13" s="646"/>
      <c r="E13" s="646"/>
      <c r="F13" s="646"/>
      <c r="G13" s="647"/>
      <c r="H13" s="559"/>
    </row>
    <row r="14" spans="1:8" ht="16.5" customHeight="1" x14ac:dyDescent="0.25">
      <c r="A14" s="1299" t="s">
        <v>7307</v>
      </c>
      <c r="B14" s="1299"/>
      <c r="C14" s="1299"/>
      <c r="D14" s="1299"/>
      <c r="E14" s="1299"/>
      <c r="F14" s="1299"/>
      <c r="G14" s="1299"/>
      <c r="H14" s="594"/>
    </row>
    <row r="15" spans="1:8" ht="16.5" customHeight="1" x14ac:dyDescent="0.25">
      <c r="A15" s="1299"/>
      <c r="B15" s="1299"/>
      <c r="C15" s="1299"/>
      <c r="D15" s="1299"/>
      <c r="E15" s="1299"/>
      <c r="F15" s="1299"/>
      <c r="G15" s="1299"/>
      <c r="H15" s="594"/>
    </row>
    <row r="16" spans="1:8" ht="16.5" customHeight="1" x14ac:dyDescent="0.25">
      <c r="A16" s="1299"/>
      <c r="B16" s="1299"/>
      <c r="C16" s="1299"/>
      <c r="D16" s="1299"/>
      <c r="E16" s="1299"/>
      <c r="F16" s="1299"/>
      <c r="G16" s="1299"/>
      <c r="H16" s="683"/>
    </row>
    <row r="17" spans="1:8" ht="16.5" customHeight="1" x14ac:dyDescent="0.3">
      <c r="A17" s="1299"/>
      <c r="B17" s="1299"/>
      <c r="C17" s="1299"/>
      <c r="D17" s="1299"/>
      <c r="E17" s="1299"/>
      <c r="F17" s="1299"/>
      <c r="G17" s="1299"/>
      <c r="H17" s="559"/>
    </row>
    <row r="18" spans="1:8" ht="16.5" customHeight="1" x14ac:dyDescent="0.3">
      <c r="A18" s="1299"/>
      <c r="B18" s="1299"/>
      <c r="C18" s="1299"/>
      <c r="D18" s="1299"/>
      <c r="E18" s="1299"/>
      <c r="F18" s="1299"/>
      <c r="G18" s="1299"/>
      <c r="H18" s="559"/>
    </row>
    <row r="19" spans="1:8" ht="16.5" customHeight="1" x14ac:dyDescent="0.3">
      <c r="A19" s="1299"/>
      <c r="B19" s="1299"/>
      <c r="C19" s="1299"/>
      <c r="D19" s="1299"/>
      <c r="E19" s="1299"/>
      <c r="F19" s="1299"/>
      <c r="G19" s="1299"/>
      <c r="H19" s="559"/>
    </row>
    <row r="20" spans="1:8" ht="24" customHeight="1" x14ac:dyDescent="0.3">
      <c r="A20" s="1299"/>
      <c r="B20" s="1299"/>
      <c r="C20" s="1299"/>
      <c r="D20" s="1299"/>
      <c r="E20" s="1299"/>
      <c r="F20" s="1299"/>
      <c r="G20" s="1299"/>
      <c r="H20" s="584"/>
    </row>
    <row r="21" spans="1:8" ht="15" customHeight="1" x14ac:dyDescent="0.25">
      <c r="A21" s="852"/>
      <c r="B21" s="852"/>
      <c r="C21" s="852"/>
      <c r="D21" s="852"/>
      <c r="E21" s="852"/>
      <c r="F21" s="852"/>
      <c r="G21" s="852"/>
      <c r="H21" s="850"/>
    </row>
    <row r="22" spans="1:8" ht="15" customHeight="1" x14ac:dyDescent="0.25">
      <c r="A22" s="853"/>
      <c r="B22" s="853"/>
      <c r="C22" s="853"/>
      <c r="D22" s="648" t="s">
        <v>7074</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7337</v>
      </c>
      <c r="B24" s="852" t="s">
        <v>7308</v>
      </c>
      <c r="C24" s="1304">
        <f>FORMATOS!E16</f>
        <v>46175</v>
      </c>
      <c r="D24" s="1304"/>
      <c r="E24" s="627" t="s">
        <v>7425</v>
      </c>
      <c r="F24" s="649"/>
      <c r="G24" s="649"/>
      <c r="H24" s="850"/>
    </row>
    <row r="25" spans="1:8" ht="18" customHeight="1" x14ac:dyDescent="0.25">
      <c r="A25" s="854" t="s">
        <v>7426</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7338</v>
      </c>
      <c r="B27" s="854" t="s">
        <v>8326</v>
      </c>
      <c r="C27" s="852"/>
      <c r="D27" s="852"/>
      <c r="E27" s="852"/>
      <c r="F27" s="852"/>
      <c r="G27" s="852"/>
      <c r="H27" s="563"/>
    </row>
    <row r="28" spans="1:8" ht="15" customHeight="1" x14ac:dyDescent="0.3">
      <c r="A28" s="1305" t="str">
        <f>FORMATOS!E13</f>
        <v>OOFICIO SMTTV-003693</v>
      </c>
      <c r="B28" s="1305"/>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7311</v>
      </c>
      <c r="B30" s="854" t="s">
        <v>8318</v>
      </c>
      <c r="C30" s="1304">
        <f>FORMATOS!E15</f>
        <v>46158</v>
      </c>
      <c r="D30" s="1304"/>
      <c r="E30" s="854" t="s">
        <v>8319</v>
      </c>
      <c r="F30" s="852"/>
      <c r="G30" s="852"/>
      <c r="H30" s="850"/>
    </row>
    <row r="31" spans="1:8" ht="15" customHeight="1" x14ac:dyDescent="0.25">
      <c r="A31" s="1302" t="s">
        <v>8320</v>
      </c>
      <c r="B31" s="1302"/>
      <c r="C31" s="1302"/>
      <c r="D31" s="1302"/>
      <c r="E31" s="1302"/>
      <c r="F31" s="1302"/>
      <c r="G31" s="852"/>
      <c r="H31" s="850"/>
    </row>
    <row r="32" spans="1:8" ht="19.5" customHeight="1" x14ac:dyDescent="0.25">
      <c r="A32" s="1302"/>
      <c r="B32" s="1302"/>
      <c r="C32" s="1302"/>
      <c r="D32" s="1302"/>
      <c r="E32" s="1302"/>
      <c r="F32" s="1302"/>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7313</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7314</v>
      </c>
      <c r="B37" s="852"/>
      <c r="C37" s="852"/>
      <c r="D37" s="852"/>
      <c r="E37" s="852"/>
      <c r="F37" s="852"/>
      <c r="G37" s="852"/>
      <c r="H37" s="850"/>
    </row>
    <row r="38" spans="1:8" ht="15" customHeight="1" x14ac:dyDescent="0.25">
      <c r="A38" s="1301" t="s">
        <v>7315</v>
      </c>
      <c r="B38" s="1301"/>
      <c r="C38" s="1301"/>
      <c r="D38" s="1301"/>
      <c r="E38" s="1301"/>
      <c r="F38" s="1301"/>
      <c r="G38" s="852"/>
      <c r="H38" s="850"/>
    </row>
    <row r="39" spans="1:8" ht="15" customHeight="1" x14ac:dyDescent="0.25">
      <c r="A39" s="1301"/>
      <c r="B39" s="1301"/>
      <c r="C39" s="1301"/>
      <c r="D39" s="1301"/>
      <c r="E39" s="1301"/>
      <c r="F39" s="1301"/>
      <c r="G39" s="852"/>
      <c r="H39" s="850"/>
    </row>
    <row r="40" spans="1:8" ht="15" customHeight="1" x14ac:dyDescent="0.25">
      <c r="A40" s="1301"/>
      <c r="B40" s="1301"/>
      <c r="C40" s="1301"/>
      <c r="D40" s="1301"/>
      <c r="E40" s="1301"/>
      <c r="F40" s="1301"/>
      <c r="G40" s="852"/>
      <c r="H40" s="850"/>
    </row>
    <row r="41" spans="1:8" ht="15" customHeight="1" x14ac:dyDescent="0.25">
      <c r="A41" s="1301"/>
      <c r="B41" s="1301"/>
      <c r="C41" s="1301"/>
      <c r="D41" s="1301"/>
      <c r="E41" s="1301"/>
      <c r="F41" s="1301"/>
      <c r="G41" s="852"/>
      <c r="H41" s="850"/>
    </row>
    <row r="42" spans="1:8" ht="15" customHeight="1" x14ac:dyDescent="0.25">
      <c r="A42" s="1301"/>
      <c r="B42" s="1301"/>
      <c r="C42" s="1301"/>
      <c r="D42" s="1301"/>
      <c r="E42" s="1301"/>
      <c r="F42" s="1301"/>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7316</v>
      </c>
      <c r="E45" s="852"/>
      <c r="F45" s="852"/>
      <c r="G45" s="852"/>
      <c r="H45" s="850"/>
    </row>
    <row r="46" spans="1:8" ht="15" customHeight="1" x14ac:dyDescent="0.25">
      <c r="A46" s="1299" t="s">
        <v>7317</v>
      </c>
      <c r="B46" s="1299"/>
      <c r="C46" s="1299"/>
      <c r="D46" s="1299"/>
      <c r="E46" s="1299"/>
      <c r="F46" s="1299"/>
      <c r="G46" s="853"/>
      <c r="H46" s="850"/>
    </row>
    <row r="47" spans="1:8" ht="15" customHeight="1" x14ac:dyDescent="0.25">
      <c r="A47" s="1299"/>
      <c r="B47" s="1299"/>
      <c r="C47" s="1299"/>
      <c r="D47" s="1299"/>
      <c r="E47" s="1299"/>
      <c r="F47" s="1299"/>
      <c r="G47" s="852"/>
      <c r="H47" s="850"/>
    </row>
    <row r="48" spans="1:8" ht="15" customHeight="1" x14ac:dyDescent="0.25">
      <c r="A48" s="1299"/>
      <c r="B48" s="1299"/>
      <c r="C48" s="1299"/>
      <c r="D48" s="1299"/>
      <c r="E48" s="1299"/>
      <c r="F48" s="1299"/>
      <c r="G48" s="852"/>
      <c r="H48" s="850"/>
    </row>
    <row r="49" spans="1:8" ht="15" customHeight="1" x14ac:dyDescent="0.25">
      <c r="A49" s="1299"/>
      <c r="B49" s="1299"/>
      <c r="C49" s="1299"/>
      <c r="D49" s="1299"/>
      <c r="E49" s="1299"/>
      <c r="F49" s="1299"/>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7318</v>
      </c>
      <c r="E51" s="852"/>
      <c r="F51" s="852"/>
      <c r="G51" s="852"/>
      <c r="H51" s="563"/>
    </row>
    <row r="52" spans="1:8" ht="15" customHeight="1" x14ac:dyDescent="0.25">
      <c r="A52" s="1299" t="s">
        <v>7343</v>
      </c>
      <c r="B52" s="1299"/>
      <c r="C52" s="1299"/>
      <c r="D52" s="1299"/>
      <c r="E52" s="1299"/>
      <c r="F52" s="1299"/>
      <c r="G52" s="852"/>
      <c r="H52" s="850"/>
    </row>
    <row r="53" spans="1:8" ht="15" customHeight="1" x14ac:dyDescent="0.25">
      <c r="A53" s="1299"/>
      <c r="B53" s="1299"/>
      <c r="C53" s="1299"/>
      <c r="D53" s="1299"/>
      <c r="E53" s="1299"/>
      <c r="F53" s="1299"/>
      <c r="G53" s="852"/>
      <c r="H53" s="850"/>
    </row>
    <row r="54" spans="1:8" ht="15" customHeight="1" x14ac:dyDescent="0.25">
      <c r="A54" s="1299"/>
      <c r="B54" s="1299"/>
      <c r="C54" s="1299"/>
      <c r="D54" s="1299"/>
      <c r="E54" s="1299"/>
      <c r="F54" s="1299"/>
      <c r="G54" s="852"/>
      <c r="H54" s="850"/>
    </row>
    <row r="55" spans="1:8" ht="15" customHeight="1" x14ac:dyDescent="0.25">
      <c r="A55" s="1299"/>
      <c r="B55" s="1299"/>
      <c r="C55" s="1299"/>
      <c r="D55" s="1299"/>
      <c r="E55" s="1299"/>
      <c r="F55" s="1299"/>
      <c r="G55" s="852"/>
      <c r="H55" s="850"/>
    </row>
    <row r="56" spans="1:8" ht="8.25" customHeight="1" x14ac:dyDescent="0.25">
      <c r="A56" s="1299"/>
      <c r="B56" s="1299"/>
      <c r="C56" s="1299"/>
      <c r="D56" s="1299"/>
      <c r="E56" s="1299"/>
      <c r="F56" s="1299"/>
      <c r="G56" s="852"/>
      <c r="H56" s="850"/>
    </row>
    <row r="57" spans="1:8" ht="15" customHeight="1" x14ac:dyDescent="0.25">
      <c r="A57" s="631" t="str">
        <f>FORMATOS!E14</f>
        <v>ALCALDIA MUNICIPAL DE ENVIGADO</v>
      </c>
      <c r="B57" s="853"/>
      <c r="C57" s="853"/>
      <c r="D57" s="853"/>
      <c r="E57" s="632" t="s">
        <v>8322</v>
      </c>
      <c r="F57" s="853"/>
      <c r="G57" s="852"/>
      <c r="H57" s="850"/>
    </row>
    <row r="58" spans="1:8" ht="15.75" customHeight="1" x14ac:dyDescent="0.25">
      <c r="A58" s="1299" t="s">
        <v>8323</v>
      </c>
      <c r="B58" s="1299"/>
      <c r="C58" s="1299"/>
      <c r="D58" s="1299"/>
      <c r="E58" s="1299"/>
      <c r="F58" s="1299"/>
      <c r="G58" s="1299"/>
      <c r="H58" s="1299"/>
    </row>
    <row r="59" spans="1:8" ht="15" customHeight="1" x14ac:dyDescent="0.25">
      <c r="A59" s="1299"/>
      <c r="B59" s="1299"/>
      <c r="C59" s="1299"/>
      <c r="D59" s="1299"/>
      <c r="E59" s="1299"/>
      <c r="F59" s="1299"/>
      <c r="G59" s="1299"/>
      <c r="H59" s="1299"/>
    </row>
    <row r="60" spans="1:8" ht="15" customHeight="1" x14ac:dyDescent="0.25">
      <c r="A60" s="852"/>
      <c r="B60" s="852"/>
      <c r="C60" s="852"/>
      <c r="D60" s="852"/>
      <c r="E60" s="852"/>
      <c r="F60" s="852"/>
      <c r="G60" s="852"/>
      <c r="H60" s="850"/>
    </row>
    <row r="61" spans="1:8" ht="15" customHeight="1" x14ac:dyDescent="0.25">
      <c r="A61" s="1299" t="s">
        <v>8321</v>
      </c>
      <c r="B61" s="1299"/>
      <c r="C61" s="1299"/>
      <c r="D61" s="1299"/>
      <c r="E61" s="1299"/>
      <c r="F61" s="1299"/>
      <c r="G61" s="1299"/>
      <c r="H61" s="1299"/>
    </row>
    <row r="62" spans="1:8" ht="15" customHeight="1" x14ac:dyDescent="0.25">
      <c r="A62" s="1299"/>
      <c r="B62" s="1299"/>
      <c r="C62" s="1299"/>
      <c r="D62" s="1299"/>
      <c r="E62" s="1299"/>
      <c r="F62" s="1299"/>
      <c r="G62" s="1299"/>
      <c r="H62" s="1299"/>
    </row>
    <row r="63" spans="1:8" ht="15" customHeight="1" x14ac:dyDescent="0.25">
      <c r="A63" s="1299"/>
      <c r="B63" s="1299"/>
      <c r="C63" s="1299"/>
      <c r="D63" s="1299"/>
      <c r="E63" s="1299"/>
      <c r="F63" s="1299"/>
      <c r="G63" s="1299"/>
      <c r="H63" s="1299"/>
    </row>
    <row r="64" spans="1:8" ht="15" customHeight="1" x14ac:dyDescent="0.25">
      <c r="A64" s="1299"/>
      <c r="B64" s="1299"/>
      <c r="C64" s="1299"/>
      <c r="D64" s="1299"/>
      <c r="E64" s="1299"/>
      <c r="F64" s="1299"/>
      <c r="G64" s="1299"/>
      <c r="H64" s="1299"/>
    </row>
    <row r="65" spans="1:8" ht="15" customHeight="1" x14ac:dyDescent="0.25">
      <c r="A65" s="1299"/>
      <c r="B65" s="1299"/>
      <c r="C65" s="1299"/>
      <c r="D65" s="1299"/>
      <c r="E65" s="1299"/>
      <c r="F65" s="1299"/>
      <c r="G65" s="1299"/>
      <c r="H65" s="1299"/>
    </row>
    <row r="66" spans="1:8" ht="15" customHeight="1" x14ac:dyDescent="0.25">
      <c r="A66" s="1299"/>
      <c r="B66" s="1299"/>
      <c r="C66" s="1299"/>
      <c r="D66" s="1299"/>
      <c r="E66" s="1299"/>
      <c r="F66" s="1299"/>
      <c r="G66" s="1299"/>
      <c r="H66" s="1299"/>
    </row>
    <row r="67" spans="1:8" ht="15" customHeight="1" x14ac:dyDescent="0.25">
      <c r="A67" s="1299"/>
      <c r="B67" s="1299"/>
      <c r="C67" s="1299"/>
      <c r="D67" s="1299"/>
      <c r="E67" s="1299"/>
      <c r="F67" s="1299"/>
      <c r="G67" s="1299"/>
      <c r="H67" s="1299"/>
    </row>
    <row r="68" spans="1:8" ht="15" customHeight="1" x14ac:dyDescent="0.25">
      <c r="A68" s="1299"/>
      <c r="B68" s="1299"/>
      <c r="C68" s="1299"/>
      <c r="D68" s="1299"/>
      <c r="E68" s="1299"/>
      <c r="F68" s="1299"/>
      <c r="G68" s="1299"/>
      <c r="H68" s="1299"/>
    </row>
    <row r="69" spans="1:8" ht="15" customHeight="1" x14ac:dyDescent="0.25">
      <c r="A69" s="1299"/>
      <c r="B69" s="1299"/>
      <c r="C69" s="1299"/>
      <c r="D69" s="1299"/>
      <c r="E69" s="1299"/>
      <c r="F69" s="1299"/>
      <c r="G69" s="1299"/>
      <c r="H69" s="1299"/>
    </row>
    <row r="70" spans="1:8" ht="18" customHeight="1" x14ac:dyDescent="0.25">
      <c r="A70" s="1299"/>
      <c r="B70" s="1299"/>
      <c r="C70" s="1299"/>
      <c r="D70" s="1299"/>
      <c r="E70" s="1299"/>
      <c r="F70" s="1299"/>
      <c r="G70" s="1299"/>
      <c r="H70" s="1299"/>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7320</v>
      </c>
      <c r="E73" s="852"/>
      <c r="F73" s="852"/>
      <c r="G73" s="852"/>
      <c r="H73" s="850"/>
    </row>
    <row r="74" spans="1:8" ht="15" customHeight="1" x14ac:dyDescent="0.25">
      <c r="A74" s="852"/>
      <c r="B74" s="852"/>
      <c r="C74" s="852"/>
      <c r="D74" s="852"/>
      <c r="E74" s="852"/>
      <c r="F74" s="852"/>
      <c r="G74" s="852"/>
      <c r="H74" s="850"/>
    </row>
    <row r="75" spans="1:8" ht="15" customHeight="1" x14ac:dyDescent="0.25">
      <c r="A75" s="1299" t="s">
        <v>7321</v>
      </c>
      <c r="B75" s="1299"/>
      <c r="C75" s="1299"/>
      <c r="D75" s="1299"/>
      <c r="E75" s="1299"/>
      <c r="F75" s="1299"/>
      <c r="G75" s="852"/>
      <c r="H75" s="850"/>
    </row>
    <row r="76" spans="1:8" ht="15" customHeight="1" x14ac:dyDescent="0.25">
      <c r="A76" s="1299"/>
      <c r="B76" s="1299"/>
      <c r="C76" s="1299"/>
      <c r="D76" s="1299"/>
      <c r="E76" s="1299"/>
      <c r="F76" s="1299"/>
      <c r="G76" s="852"/>
      <c r="H76" s="850"/>
    </row>
    <row r="77" spans="1:8" ht="21.75" customHeight="1" x14ac:dyDescent="0.25">
      <c r="A77" s="1299"/>
      <c r="B77" s="1299"/>
      <c r="C77" s="1299"/>
      <c r="D77" s="1299"/>
      <c r="E77" s="1299"/>
      <c r="F77" s="1299"/>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7322</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8327</v>
      </c>
      <c r="B83" s="852"/>
      <c r="C83" s="852"/>
      <c r="D83" s="852"/>
      <c r="E83" s="852"/>
      <c r="F83" s="852"/>
      <c r="G83" s="852"/>
      <c r="H83" s="850"/>
    </row>
    <row r="84" spans="1:8" ht="15" customHeight="1" x14ac:dyDescent="0.25">
      <c r="A84" s="633" t="s">
        <v>8324</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7034</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7429</v>
      </c>
      <c r="B93" s="1297">
        <f>FORMATOS!E10</f>
        <v>1140908897</v>
      </c>
      <c r="C93" s="1297"/>
      <c r="D93" s="852"/>
      <c r="E93" s="852"/>
      <c r="F93" s="852"/>
      <c r="G93" s="852"/>
      <c r="H93" s="850"/>
    </row>
    <row r="94" spans="1:8" ht="15" customHeight="1" x14ac:dyDescent="0.25">
      <c r="A94" s="636" t="s">
        <v>7428</v>
      </c>
      <c r="B94" s="1300" t="s">
        <v>7332</v>
      </c>
      <c r="C94" s="1300"/>
      <c r="D94" s="852"/>
      <c r="E94" s="852"/>
      <c r="F94" s="852"/>
      <c r="G94" s="852"/>
      <c r="H94" s="850"/>
    </row>
    <row r="95" spans="1:8" ht="15" customHeight="1" x14ac:dyDescent="0.25">
      <c r="A95" s="636" t="s">
        <v>3894</v>
      </c>
      <c r="B95" s="1296">
        <v>3136668894</v>
      </c>
      <c r="C95" s="1296"/>
      <c r="D95" s="852"/>
      <c r="E95" s="852"/>
      <c r="F95" s="852"/>
      <c r="G95" s="852"/>
      <c r="H95" s="850"/>
    </row>
    <row r="96" spans="1:8" ht="15" customHeight="1" x14ac:dyDescent="0.25">
      <c r="A96" s="636" t="s">
        <v>7325</v>
      </c>
      <c r="B96" s="640" t="s">
        <v>7331</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7323</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7428</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97">
        <f>IFERROR(VLOOKUP(B$101,Tabla27[#All],3,FALSE),"")</f>
        <v>6043394000</v>
      </c>
      <c r="C103" s="1297"/>
      <c r="D103" s="852"/>
      <c r="E103" s="852"/>
      <c r="F103" s="852"/>
      <c r="G103" s="852"/>
      <c r="H103" s="850"/>
    </row>
    <row r="104" spans="1:8" ht="18.75" customHeight="1" x14ac:dyDescent="0.25">
      <c r="A104" s="636" t="s">
        <v>7325</v>
      </c>
      <c r="B104" s="854" t="str">
        <f>IFERROR(VLOOKUP(B$101,Tabla27[#All],4,FALSE),"")</f>
        <v>notificaciones@juridica.envigado.gov.co</v>
      </c>
      <c r="C104" s="852"/>
      <c r="D104" s="852"/>
      <c r="E104" s="852"/>
      <c r="F104" s="852"/>
      <c r="G104" s="852"/>
      <c r="H104" s="850"/>
    </row>
    <row r="105" spans="1:8" ht="15" customHeight="1" x14ac:dyDescent="0.25">
      <c r="A105" s="636" t="s">
        <v>7326</v>
      </c>
      <c r="B105" s="1296" t="str">
        <f>IFERROR(VLOOKUP(B$101,Tabla27[#All],5,FALSE),"")</f>
        <v>890907106-5</v>
      </c>
      <c r="C105" s="1296"/>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7038</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98">
        <f>FORMATOS!E10</f>
        <v>1140908897</v>
      </c>
      <c r="B112" s="1298"/>
      <c r="C112" s="627"/>
      <c r="D112" s="650"/>
      <c r="E112" s="650"/>
      <c r="F112" s="650"/>
      <c r="G112" s="650"/>
    </row>
    <row r="121" spans="4:4" ht="16.5" x14ac:dyDescent="0.25">
      <c r="D121" s="627"/>
    </row>
  </sheetData>
  <mergeCells count="18">
    <mergeCell ref="A31:F32"/>
    <mergeCell ref="A1:C1"/>
    <mergeCell ref="A14:G20"/>
    <mergeCell ref="C24:D24"/>
    <mergeCell ref="A28:B28"/>
    <mergeCell ref="C30:D30"/>
    <mergeCell ref="A38:F42"/>
    <mergeCell ref="A46:F49"/>
    <mergeCell ref="A52:F56"/>
    <mergeCell ref="A75:F77"/>
    <mergeCell ref="B93:C93"/>
    <mergeCell ref="B95:C95"/>
    <mergeCell ref="B103:C103"/>
    <mergeCell ref="B105:C105"/>
    <mergeCell ref="A112:B112"/>
    <mergeCell ref="A58:H59"/>
    <mergeCell ref="A61:H70"/>
    <mergeCell ref="B94:C94"/>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3">
        <f ca="1">TODAY()</f>
        <v>46266</v>
      </c>
      <c r="B1" s="1303"/>
      <c r="C1" s="1303"/>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7303</v>
      </c>
      <c r="B4" s="627"/>
      <c r="C4" s="627"/>
      <c r="D4" s="627"/>
      <c r="E4" s="627"/>
      <c r="F4" s="627"/>
      <c r="G4" s="627"/>
      <c r="H4" s="559"/>
    </row>
    <row r="5" spans="1:8" ht="17.25" x14ac:dyDescent="0.3">
      <c r="A5" s="641" t="s">
        <v>7340</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644">
        <f>FORMATOS!E10</f>
        <v>1140908897</v>
      </c>
      <c r="B13" s="645" t="s">
        <v>7306</v>
      </c>
      <c r="C13" s="646"/>
      <c r="D13" s="646"/>
      <c r="E13" s="646"/>
      <c r="F13" s="646"/>
      <c r="G13" s="647"/>
      <c r="H13" s="559"/>
    </row>
    <row r="14" spans="1:8" ht="16.5" customHeight="1" x14ac:dyDescent="0.25">
      <c r="A14" s="1299" t="s">
        <v>7307</v>
      </c>
      <c r="B14" s="1299"/>
      <c r="C14" s="1299"/>
      <c r="D14" s="1299"/>
      <c r="E14" s="1299"/>
      <c r="F14" s="1299"/>
      <c r="G14" s="1299"/>
      <c r="H14" s="594"/>
    </row>
    <row r="15" spans="1:8" ht="16.5" customHeight="1" x14ac:dyDescent="0.25">
      <c r="A15" s="1299"/>
      <c r="B15" s="1299"/>
      <c r="C15" s="1299"/>
      <c r="D15" s="1299"/>
      <c r="E15" s="1299"/>
      <c r="F15" s="1299"/>
      <c r="G15" s="1299"/>
      <c r="H15" s="594"/>
    </row>
    <row r="16" spans="1:8" ht="16.5" customHeight="1" x14ac:dyDescent="0.25">
      <c r="A16" s="1299"/>
      <c r="B16" s="1299"/>
      <c r="C16" s="1299"/>
      <c r="D16" s="1299"/>
      <c r="E16" s="1299"/>
      <c r="F16" s="1299"/>
      <c r="G16" s="1299"/>
      <c r="H16" s="619"/>
    </row>
    <row r="17" spans="1:8" ht="16.5" customHeight="1" x14ac:dyDescent="0.3">
      <c r="A17" s="1299"/>
      <c r="B17" s="1299"/>
      <c r="C17" s="1299"/>
      <c r="D17" s="1299"/>
      <c r="E17" s="1299"/>
      <c r="F17" s="1299"/>
      <c r="G17" s="1299"/>
      <c r="H17" s="559"/>
    </row>
    <row r="18" spans="1:8" ht="16.5" customHeight="1" x14ac:dyDescent="0.3">
      <c r="A18" s="1299"/>
      <c r="B18" s="1299"/>
      <c r="C18" s="1299"/>
      <c r="D18" s="1299"/>
      <c r="E18" s="1299"/>
      <c r="F18" s="1299"/>
      <c r="G18" s="1299"/>
      <c r="H18" s="559"/>
    </row>
    <row r="19" spans="1:8" ht="16.5" customHeight="1" x14ac:dyDescent="0.3">
      <c r="A19" s="1299"/>
      <c r="B19" s="1299"/>
      <c r="C19" s="1299"/>
      <c r="D19" s="1299"/>
      <c r="E19" s="1299"/>
      <c r="F19" s="1299"/>
      <c r="G19" s="1299"/>
      <c r="H19" s="559"/>
    </row>
    <row r="20" spans="1:8" ht="31.5" customHeight="1" x14ac:dyDescent="0.3">
      <c r="A20" s="1299"/>
      <c r="B20" s="1299"/>
      <c r="C20" s="1299"/>
      <c r="D20" s="1299"/>
      <c r="E20" s="1299"/>
      <c r="F20" s="1299"/>
      <c r="G20" s="1299"/>
      <c r="H20" s="584"/>
    </row>
    <row r="21" spans="1:8" ht="15" customHeight="1" x14ac:dyDescent="0.25">
      <c r="A21" s="629"/>
      <c r="B21" s="629"/>
      <c r="C21" s="629"/>
      <c r="D21" s="629"/>
      <c r="E21" s="629"/>
      <c r="F21" s="629"/>
      <c r="G21" s="629"/>
      <c r="H21" s="618"/>
    </row>
    <row r="22" spans="1:8" ht="15" customHeight="1" x14ac:dyDescent="0.25">
      <c r="A22" s="630"/>
      <c r="B22" s="630"/>
      <c r="C22" s="630"/>
      <c r="D22" s="648" t="s">
        <v>7074</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7337</v>
      </c>
      <c r="B24" s="629" t="s">
        <v>7308</v>
      </c>
      <c r="C24" s="1304">
        <f>FORMATOS!E16</f>
        <v>46175</v>
      </c>
      <c r="D24" s="1304"/>
      <c r="E24" s="627" t="s">
        <v>7425</v>
      </c>
      <c r="F24" s="649"/>
      <c r="G24" s="649"/>
      <c r="H24" s="618"/>
    </row>
    <row r="25" spans="1:8" ht="18" customHeight="1" x14ac:dyDescent="0.25">
      <c r="A25" s="639" t="s">
        <v>7426</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7338</v>
      </c>
      <c r="B27" s="639" t="s">
        <v>7312</v>
      </c>
      <c r="C27" s="629"/>
      <c r="D27" s="629"/>
      <c r="E27" s="629"/>
      <c r="F27" s="629"/>
      <c r="G27" s="629"/>
      <c r="H27" s="563"/>
    </row>
    <row r="28" spans="1:8" ht="15" customHeight="1" x14ac:dyDescent="0.3">
      <c r="A28" s="1305" t="str">
        <f>FORMATOS!E13</f>
        <v>OOFICIO SMTTV-003693</v>
      </c>
      <c r="B28" s="1305"/>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7311</v>
      </c>
      <c r="B30" s="639" t="s">
        <v>7309</v>
      </c>
      <c r="C30" s="1304">
        <f ca="1">FORMATOS!E3</f>
        <v>46266</v>
      </c>
      <c r="D30" s="1304"/>
      <c r="E30" s="639" t="s">
        <v>7342</v>
      </c>
      <c r="F30" s="629"/>
      <c r="G30" s="629"/>
      <c r="H30" s="618"/>
    </row>
    <row r="31" spans="1:8" ht="15" customHeight="1" x14ac:dyDescent="0.25">
      <c r="A31" s="1302" t="s">
        <v>7310</v>
      </c>
      <c r="B31" s="1302"/>
      <c r="C31" s="1302"/>
      <c r="D31" s="1302"/>
      <c r="E31" s="1302"/>
      <c r="F31" s="1302"/>
      <c r="G31" s="629"/>
      <c r="H31" s="618"/>
    </row>
    <row r="32" spans="1:8" ht="19.5" customHeight="1" x14ac:dyDescent="0.25">
      <c r="A32" s="1302"/>
      <c r="B32" s="1302"/>
      <c r="C32" s="1302"/>
      <c r="D32" s="1302"/>
      <c r="E32" s="1302"/>
      <c r="F32" s="1302"/>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7313</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7314</v>
      </c>
      <c r="B37" s="629"/>
      <c r="C37" s="629"/>
      <c r="D37" s="629"/>
      <c r="E37" s="629"/>
      <c r="F37" s="629"/>
      <c r="G37" s="629"/>
      <c r="H37" s="618"/>
    </row>
    <row r="38" spans="1:8" ht="15" customHeight="1" x14ac:dyDescent="0.25">
      <c r="A38" s="1301" t="s">
        <v>7315</v>
      </c>
      <c r="B38" s="1301"/>
      <c r="C38" s="1301"/>
      <c r="D38" s="1301"/>
      <c r="E38" s="1301"/>
      <c r="F38" s="1301"/>
      <c r="G38" s="629"/>
      <c r="H38" s="618"/>
    </row>
    <row r="39" spans="1:8" ht="15" customHeight="1" x14ac:dyDescent="0.25">
      <c r="A39" s="1301"/>
      <c r="B39" s="1301"/>
      <c r="C39" s="1301"/>
      <c r="D39" s="1301"/>
      <c r="E39" s="1301"/>
      <c r="F39" s="1301"/>
      <c r="G39" s="629"/>
      <c r="H39" s="618"/>
    </row>
    <row r="40" spans="1:8" ht="15" customHeight="1" x14ac:dyDescent="0.25">
      <c r="A40" s="1301"/>
      <c r="B40" s="1301"/>
      <c r="C40" s="1301"/>
      <c r="D40" s="1301"/>
      <c r="E40" s="1301"/>
      <c r="F40" s="1301"/>
      <c r="G40" s="629"/>
      <c r="H40" s="618"/>
    </row>
    <row r="41" spans="1:8" ht="15" customHeight="1" x14ac:dyDescent="0.25">
      <c r="A41" s="1301"/>
      <c r="B41" s="1301"/>
      <c r="C41" s="1301"/>
      <c r="D41" s="1301"/>
      <c r="E41" s="1301"/>
      <c r="F41" s="1301"/>
      <c r="G41" s="629"/>
      <c r="H41" s="618"/>
    </row>
    <row r="42" spans="1:8" ht="15" customHeight="1" x14ac:dyDescent="0.25">
      <c r="A42" s="1301"/>
      <c r="B42" s="1301"/>
      <c r="C42" s="1301"/>
      <c r="D42" s="1301"/>
      <c r="E42" s="1301"/>
      <c r="F42" s="1301"/>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7316</v>
      </c>
      <c r="E45" s="629"/>
      <c r="F45" s="629"/>
      <c r="G45" s="629"/>
      <c r="H45" s="618"/>
    </row>
    <row r="46" spans="1:8" ht="15" customHeight="1" x14ac:dyDescent="0.25">
      <c r="A46" s="1299" t="s">
        <v>7317</v>
      </c>
      <c r="B46" s="1299"/>
      <c r="C46" s="1299"/>
      <c r="D46" s="1299"/>
      <c r="E46" s="1299"/>
      <c r="F46" s="1299"/>
      <c r="G46" s="630"/>
      <c r="H46" s="618"/>
    </row>
    <row r="47" spans="1:8" ht="15" customHeight="1" x14ac:dyDescent="0.25">
      <c r="A47" s="1299"/>
      <c r="B47" s="1299"/>
      <c r="C47" s="1299"/>
      <c r="D47" s="1299"/>
      <c r="E47" s="1299"/>
      <c r="F47" s="1299"/>
      <c r="G47" s="629"/>
      <c r="H47" s="618"/>
    </row>
    <row r="48" spans="1:8" ht="15" customHeight="1" x14ac:dyDescent="0.25">
      <c r="A48" s="1299"/>
      <c r="B48" s="1299"/>
      <c r="C48" s="1299"/>
      <c r="D48" s="1299"/>
      <c r="E48" s="1299"/>
      <c r="F48" s="1299"/>
      <c r="G48" s="629"/>
      <c r="H48" s="618"/>
    </row>
    <row r="49" spans="1:8" ht="15" customHeight="1" x14ac:dyDescent="0.25">
      <c r="A49" s="1299"/>
      <c r="B49" s="1299"/>
      <c r="C49" s="1299"/>
      <c r="D49" s="1299"/>
      <c r="E49" s="1299"/>
      <c r="F49" s="1299"/>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7318</v>
      </c>
      <c r="E51" s="629"/>
      <c r="F51" s="629"/>
      <c r="G51" s="629"/>
      <c r="H51" s="563"/>
    </row>
    <row r="52" spans="1:8" ht="15" customHeight="1" x14ac:dyDescent="0.25">
      <c r="A52" s="1299" t="s">
        <v>7343</v>
      </c>
      <c r="B52" s="1299"/>
      <c r="C52" s="1299"/>
      <c r="D52" s="1299"/>
      <c r="E52" s="1299"/>
      <c r="F52" s="1299"/>
      <c r="G52" s="629"/>
      <c r="H52" s="618"/>
    </row>
    <row r="53" spans="1:8" ht="15" customHeight="1" x14ac:dyDescent="0.25">
      <c r="A53" s="1299"/>
      <c r="B53" s="1299"/>
      <c r="C53" s="1299"/>
      <c r="D53" s="1299"/>
      <c r="E53" s="1299"/>
      <c r="F53" s="1299"/>
      <c r="G53" s="629"/>
      <c r="H53" s="618"/>
    </row>
    <row r="54" spans="1:8" ht="15" customHeight="1" x14ac:dyDescent="0.25">
      <c r="A54" s="1299"/>
      <c r="B54" s="1299"/>
      <c r="C54" s="1299"/>
      <c r="D54" s="1299"/>
      <c r="E54" s="1299"/>
      <c r="F54" s="1299"/>
      <c r="G54" s="629"/>
      <c r="H54" s="618"/>
    </row>
    <row r="55" spans="1:8" ht="15" customHeight="1" x14ac:dyDescent="0.25">
      <c r="A55" s="1299"/>
      <c r="B55" s="1299"/>
      <c r="C55" s="1299"/>
      <c r="D55" s="1299"/>
      <c r="E55" s="1299"/>
      <c r="F55" s="1299"/>
      <c r="G55" s="629"/>
      <c r="H55" s="618"/>
    </row>
    <row r="56" spans="1:8" ht="30" customHeight="1" x14ac:dyDescent="0.25">
      <c r="A56" s="1299"/>
      <c r="B56" s="1299"/>
      <c r="C56" s="1299"/>
      <c r="D56" s="1299"/>
      <c r="E56" s="1299"/>
      <c r="F56" s="1299"/>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7344</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7320</v>
      </c>
      <c r="E60" s="629"/>
      <c r="F60" s="629"/>
      <c r="G60" s="629"/>
      <c r="H60" s="618"/>
    </row>
    <row r="61" spans="1:8" ht="15" customHeight="1" x14ac:dyDescent="0.25">
      <c r="A61" s="629"/>
      <c r="B61" s="629"/>
      <c r="C61" s="629"/>
      <c r="D61" s="629"/>
      <c r="E61" s="629"/>
      <c r="F61" s="629"/>
      <c r="G61" s="629"/>
      <c r="H61" s="618"/>
    </row>
    <row r="62" spans="1:8" ht="15" customHeight="1" x14ac:dyDescent="0.25">
      <c r="A62" s="1299" t="s">
        <v>7321</v>
      </c>
      <c r="B62" s="1299"/>
      <c r="C62" s="1299"/>
      <c r="D62" s="1299"/>
      <c r="E62" s="1299"/>
      <c r="F62" s="1299"/>
      <c r="G62" s="629"/>
      <c r="H62" s="618"/>
    </row>
    <row r="63" spans="1:8" ht="15" customHeight="1" x14ac:dyDescent="0.25">
      <c r="A63" s="1299"/>
      <c r="B63" s="1299"/>
      <c r="C63" s="1299"/>
      <c r="D63" s="1299"/>
      <c r="E63" s="1299"/>
      <c r="F63" s="1299"/>
      <c r="G63" s="629"/>
      <c r="H63" s="618"/>
    </row>
    <row r="64" spans="1:8" ht="21.75" customHeight="1" x14ac:dyDescent="0.25">
      <c r="A64" s="1299"/>
      <c r="B64" s="1299"/>
      <c r="C64" s="1299"/>
      <c r="D64" s="1299"/>
      <c r="E64" s="1299"/>
      <c r="F64" s="1299"/>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7322</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7339</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7034</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7429</v>
      </c>
      <c r="B77" s="1297">
        <f>FORMATOS!E10</f>
        <v>1140908897</v>
      </c>
      <c r="C77" s="1297"/>
      <c r="D77" s="662"/>
      <c r="E77" s="662"/>
      <c r="F77" s="662"/>
      <c r="G77" s="662"/>
      <c r="H77" s="661"/>
    </row>
    <row r="78" spans="1:8" ht="15" customHeight="1" x14ac:dyDescent="0.25">
      <c r="A78" s="636" t="s">
        <v>7428</v>
      </c>
      <c r="B78" s="1300" t="s">
        <v>7332</v>
      </c>
      <c r="C78" s="1300"/>
      <c r="D78" s="629"/>
      <c r="E78" s="629"/>
      <c r="F78" s="629"/>
      <c r="G78" s="629"/>
      <c r="H78" s="618"/>
    </row>
    <row r="79" spans="1:8" ht="15" customHeight="1" x14ac:dyDescent="0.25">
      <c r="A79" s="636" t="s">
        <v>3894</v>
      </c>
      <c r="B79" s="1296">
        <v>3136668894</v>
      </c>
      <c r="C79" s="1296"/>
      <c r="D79" s="629"/>
      <c r="E79" s="629"/>
      <c r="F79" s="629"/>
      <c r="G79" s="629"/>
      <c r="H79" s="618"/>
    </row>
    <row r="80" spans="1:8" ht="15" customHeight="1" x14ac:dyDescent="0.25">
      <c r="A80" s="636" t="s">
        <v>7325</v>
      </c>
      <c r="B80" s="640" t="s">
        <v>7331</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7323</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7428</v>
      </c>
      <c r="B86" s="639" t="str">
        <f>IFERROR(VLOOKUP(B$85,Tabla27[#All],2,FALSE),"")</f>
        <v>Carrera 43 Nº 38 Sur 35 Envigado - Antioquia</v>
      </c>
      <c r="C86" s="629"/>
      <c r="D86" s="629"/>
      <c r="E86" s="629"/>
      <c r="F86" s="629"/>
      <c r="G86" s="629"/>
      <c r="H86" s="618"/>
    </row>
    <row r="87" spans="1:8" ht="15" customHeight="1" x14ac:dyDescent="0.25">
      <c r="A87" s="636" t="s">
        <v>3894</v>
      </c>
      <c r="B87" s="1297">
        <f>IFERROR(VLOOKUP(B$85,Tabla27[#All],3,FALSE),"")</f>
        <v>6043394000</v>
      </c>
      <c r="C87" s="1297"/>
      <c r="D87" s="629"/>
      <c r="E87" s="629"/>
      <c r="F87" s="629"/>
      <c r="G87" s="629"/>
      <c r="H87" s="618"/>
    </row>
    <row r="88" spans="1:8" ht="18.75" customHeight="1" x14ac:dyDescent="0.25">
      <c r="A88" s="636" t="s">
        <v>7325</v>
      </c>
      <c r="B88" s="639" t="str">
        <f>IFERROR(VLOOKUP(B$85,Tabla27[#All],4,FALSE),"")</f>
        <v>notificaciones@juridica.envigado.gov.co</v>
      </c>
      <c r="C88" s="629"/>
      <c r="D88" s="629"/>
      <c r="E88" s="629"/>
      <c r="F88" s="629"/>
      <c r="G88" s="629"/>
      <c r="H88" s="618"/>
    </row>
    <row r="89" spans="1:8" ht="15" customHeight="1" x14ac:dyDescent="0.25">
      <c r="A89" s="636" t="s">
        <v>7326</v>
      </c>
      <c r="B89" s="1296" t="str">
        <f>IFERROR(VLOOKUP(B$85,Tabla27[#All],5,FALSE),"")</f>
        <v>890907106-5</v>
      </c>
      <c r="C89" s="1296"/>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7038</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98">
        <f>FORMATOS!E10</f>
        <v>1140908897</v>
      </c>
      <c r="B96" s="1298"/>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91">
        <f ca="1">TODAY()</f>
        <v>46266</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59"/>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7026</v>
      </c>
      <c r="B7" s="561" t="s">
        <v>7167</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7071</v>
      </c>
      <c r="B10" s="559"/>
      <c r="C10" s="1306" t="str">
        <f>FORMATOS!E8</f>
        <v>05079000000018730341</v>
      </c>
      <c r="D10" s="1306"/>
      <c r="E10" s="1306"/>
      <c r="F10" s="1306"/>
      <c r="G10" s="1306"/>
      <c r="H10" s="594"/>
    </row>
    <row r="11" spans="1:8" ht="16.5" x14ac:dyDescent="0.3">
      <c r="A11" s="559"/>
      <c r="B11" s="559"/>
      <c r="C11" s="1306"/>
      <c r="D11" s="1306"/>
      <c r="E11" s="1306"/>
      <c r="F11" s="1306"/>
      <c r="G11" s="1306"/>
      <c r="H11" s="594"/>
    </row>
    <row r="12" spans="1:8" ht="16.5" x14ac:dyDescent="0.3">
      <c r="A12" s="559"/>
      <c r="B12" s="559"/>
      <c r="C12" s="1306"/>
      <c r="D12" s="1306"/>
      <c r="E12" s="1306"/>
      <c r="F12" s="1306"/>
      <c r="G12" s="1306"/>
      <c r="H12" s="593"/>
    </row>
    <row r="13" spans="1:8" ht="16.5" x14ac:dyDescent="0.3">
      <c r="A13" s="559" t="s">
        <v>7028</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7029</v>
      </c>
      <c r="E15" s="559"/>
      <c r="F15" s="559"/>
      <c r="G15" s="559"/>
      <c r="H15" s="559"/>
    </row>
    <row r="16" spans="1:8" ht="16.5" x14ac:dyDescent="0.3">
      <c r="A16" s="567">
        <f>FORMATOS!E10</f>
        <v>1140908897</v>
      </c>
      <c r="B16" s="586" t="s">
        <v>7073</v>
      </c>
      <c r="C16" s="584"/>
      <c r="D16" s="584"/>
      <c r="E16" s="584"/>
      <c r="F16" s="584"/>
      <c r="G16" s="585"/>
      <c r="H16" s="584"/>
    </row>
    <row r="17" spans="1:8" ht="16.5" customHeight="1" x14ac:dyDescent="0.25">
      <c r="A17" s="1289" t="s">
        <v>7172</v>
      </c>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6.5" customHeight="1" x14ac:dyDescent="0.25">
      <c r="A20" s="1289"/>
      <c r="B20" s="1289"/>
      <c r="C20" s="1289"/>
      <c r="D20" s="1289"/>
      <c r="E20" s="1289"/>
      <c r="F20" s="1289"/>
      <c r="G20" s="1289"/>
      <c r="H20" s="1289"/>
    </row>
    <row r="21" spans="1:8" ht="15" customHeight="1" x14ac:dyDescent="0.25">
      <c r="A21" s="1289"/>
      <c r="B21" s="1289"/>
      <c r="C21" s="1289"/>
      <c r="D21" s="1289"/>
      <c r="E21" s="1289"/>
      <c r="F21" s="1289"/>
      <c r="G21" s="1289"/>
      <c r="H21" s="1289"/>
    </row>
    <row r="22" spans="1:8" ht="15" customHeight="1" x14ac:dyDescent="0.25">
      <c r="A22" s="563"/>
      <c r="B22" s="563"/>
      <c r="C22" s="563"/>
      <c r="D22" s="588" t="s">
        <v>7074</v>
      </c>
      <c r="E22" s="563"/>
      <c r="F22" s="563"/>
      <c r="G22" s="563"/>
      <c r="H22" s="563"/>
    </row>
    <row r="23" spans="1:8" ht="15" customHeight="1" x14ac:dyDescent="0.25">
      <c r="A23" s="563"/>
      <c r="B23" s="563"/>
      <c r="C23" s="563"/>
      <c r="D23" s="563"/>
      <c r="E23" s="563"/>
      <c r="F23" s="563"/>
      <c r="G23" s="563"/>
      <c r="H23" s="563"/>
    </row>
    <row r="24" spans="1:8" ht="15" customHeight="1" x14ac:dyDescent="0.25">
      <c r="A24" s="1289" t="s">
        <v>7082</v>
      </c>
      <c r="B24" s="1289"/>
      <c r="C24" s="1289"/>
      <c r="D24" s="1289"/>
      <c r="E24" s="1289"/>
      <c r="F24" s="1289"/>
      <c r="G24" s="1289"/>
      <c r="H24" s="1289"/>
    </row>
    <row r="25" spans="1:8" ht="15" customHeight="1" x14ac:dyDescent="0.25">
      <c r="A25" s="1289"/>
      <c r="B25" s="1289"/>
      <c r="C25" s="1289"/>
      <c r="D25" s="1289"/>
      <c r="E25" s="1289"/>
      <c r="F25" s="1289"/>
      <c r="G25" s="1289"/>
      <c r="H25" s="1289"/>
    </row>
    <row r="26" spans="1:8" ht="15" customHeight="1" x14ac:dyDescent="0.25">
      <c r="A26" s="1289"/>
      <c r="B26" s="1289"/>
      <c r="C26" s="1289"/>
      <c r="D26" s="1289"/>
      <c r="E26" s="1289"/>
      <c r="F26" s="1289"/>
      <c r="G26" s="1289"/>
      <c r="H26" s="1289"/>
    </row>
    <row r="27" spans="1:8" ht="15" customHeight="1" x14ac:dyDescent="0.25">
      <c r="A27" s="1289"/>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289"/>
      <c r="B31" s="1289"/>
      <c r="C31" s="1289"/>
      <c r="D31" s="1289"/>
      <c r="E31" s="1289"/>
      <c r="F31" s="1289"/>
      <c r="G31" s="1289"/>
      <c r="H31" s="1289"/>
    </row>
    <row r="32" spans="1:8" ht="15" customHeight="1" x14ac:dyDescent="0.25">
      <c r="A32" s="1289"/>
      <c r="B32" s="1289"/>
      <c r="C32" s="1289"/>
      <c r="D32" s="1289"/>
      <c r="E32" s="1289"/>
      <c r="F32" s="1289"/>
      <c r="G32" s="1289"/>
      <c r="H32" s="1289"/>
    </row>
    <row r="33" spans="1:8" ht="15" customHeight="1" x14ac:dyDescent="0.25">
      <c r="A33" s="1289"/>
      <c r="B33" s="1289"/>
      <c r="C33" s="1289"/>
      <c r="D33" s="1289"/>
      <c r="E33" s="1289"/>
      <c r="F33" s="1289"/>
      <c r="G33" s="1289"/>
      <c r="H33" s="1289"/>
    </row>
    <row r="34" spans="1:8" ht="15" customHeight="1" x14ac:dyDescent="0.25">
      <c r="A34" s="1289"/>
      <c r="B34" s="1289"/>
      <c r="C34" s="1289"/>
      <c r="D34" s="1289"/>
      <c r="E34" s="1289"/>
      <c r="F34" s="1289"/>
      <c r="G34" s="1289"/>
      <c r="H34" s="1289"/>
    </row>
    <row r="35" spans="1:8" ht="15" customHeight="1" x14ac:dyDescent="0.25">
      <c r="A35" s="1289"/>
      <c r="B35" s="1289"/>
      <c r="C35" s="1289"/>
      <c r="D35" s="1289"/>
      <c r="E35" s="1289"/>
      <c r="F35" s="1289"/>
      <c r="G35" s="1289"/>
      <c r="H35" s="1289"/>
    </row>
    <row r="36" spans="1:8" ht="15" customHeight="1" x14ac:dyDescent="0.25">
      <c r="A36" s="1289"/>
      <c r="B36" s="1289"/>
      <c r="C36" s="1289"/>
      <c r="D36" s="1289"/>
      <c r="E36" s="1289"/>
      <c r="F36" s="1289"/>
      <c r="G36" s="1289"/>
      <c r="H36" s="1289"/>
    </row>
    <row r="37" spans="1:8" ht="15" customHeight="1" x14ac:dyDescent="0.25">
      <c r="A37" s="1289"/>
      <c r="B37" s="1289"/>
      <c r="C37" s="1289"/>
      <c r="D37" s="1289"/>
      <c r="E37" s="1289"/>
      <c r="F37" s="1289"/>
      <c r="G37" s="1289"/>
      <c r="H37" s="1289"/>
    </row>
    <row r="38" spans="1:8" ht="15" customHeight="1" x14ac:dyDescent="0.25">
      <c r="A38" s="1289"/>
      <c r="B38" s="1289"/>
      <c r="C38" s="1289"/>
      <c r="D38" s="1289"/>
      <c r="E38" s="1289"/>
      <c r="F38" s="1289"/>
      <c r="G38" s="1289"/>
      <c r="H38" s="1289"/>
    </row>
    <row r="39" spans="1:8" ht="15" customHeight="1" x14ac:dyDescent="0.25">
      <c r="A39" s="1289"/>
      <c r="B39" s="1289"/>
      <c r="C39" s="1289"/>
      <c r="D39" s="1289"/>
      <c r="E39" s="1289"/>
      <c r="F39" s="1289"/>
      <c r="G39" s="1289"/>
      <c r="H39" s="1289"/>
    </row>
    <row r="40" spans="1:8" ht="15" customHeight="1" x14ac:dyDescent="0.25">
      <c r="A40" s="1289"/>
      <c r="B40" s="1289"/>
      <c r="C40" s="1289"/>
      <c r="D40" s="1289"/>
      <c r="E40" s="1289"/>
      <c r="F40" s="1289"/>
      <c r="G40" s="1289"/>
      <c r="H40" s="1289"/>
    </row>
    <row r="41" spans="1:8" ht="15" customHeight="1" x14ac:dyDescent="0.25">
      <c r="A41" s="1289"/>
      <c r="B41" s="1289"/>
      <c r="C41" s="1289"/>
      <c r="D41" s="1289"/>
      <c r="E41" s="1289"/>
      <c r="F41" s="1289"/>
      <c r="G41" s="1289"/>
      <c r="H41" s="1289"/>
    </row>
    <row r="42" spans="1:8" ht="15" customHeight="1" x14ac:dyDescent="0.25">
      <c r="A42" s="1289"/>
      <c r="B42" s="1289"/>
      <c r="C42" s="1289"/>
      <c r="D42" s="1289"/>
      <c r="E42" s="1289"/>
      <c r="F42" s="1289"/>
      <c r="G42" s="1289"/>
      <c r="H42" s="1289"/>
    </row>
    <row r="43" spans="1:8" ht="15" customHeight="1" x14ac:dyDescent="0.25">
      <c r="A43" s="1289"/>
      <c r="B43" s="1289"/>
      <c r="C43" s="1289"/>
      <c r="D43" s="1289"/>
      <c r="E43" s="1289"/>
      <c r="F43" s="1289"/>
      <c r="G43" s="1289"/>
      <c r="H43" s="1289"/>
    </row>
    <row r="44" spans="1:8" ht="15" customHeight="1" x14ac:dyDescent="0.25">
      <c r="A44" s="1289"/>
      <c r="B44" s="1289"/>
      <c r="C44" s="1289"/>
      <c r="D44" s="1289"/>
      <c r="E44" s="1289"/>
      <c r="F44" s="1289"/>
      <c r="G44" s="1289"/>
      <c r="H44" s="1289"/>
    </row>
    <row r="45" spans="1:8" ht="15" customHeight="1" x14ac:dyDescent="0.25">
      <c r="A45" s="1289"/>
      <c r="B45" s="1289"/>
      <c r="C45" s="1289"/>
      <c r="D45" s="1289"/>
      <c r="E45" s="1289"/>
      <c r="F45" s="1289"/>
      <c r="G45" s="1289"/>
      <c r="H45" s="1289"/>
    </row>
    <row r="46" spans="1:8" ht="15" customHeight="1" x14ac:dyDescent="0.25">
      <c r="A46" s="563"/>
      <c r="B46" s="563"/>
      <c r="C46" s="563"/>
      <c r="D46" s="563"/>
      <c r="E46" s="563"/>
      <c r="F46" s="563"/>
      <c r="G46" s="563"/>
      <c r="H46" s="563"/>
    </row>
    <row r="47" spans="1:8" ht="15" customHeight="1" x14ac:dyDescent="0.25">
      <c r="A47" s="1289" t="s">
        <v>7083</v>
      </c>
      <c r="B47" s="1289"/>
      <c r="C47" s="1289"/>
      <c r="D47" s="1289"/>
      <c r="E47" s="1289"/>
      <c r="F47" s="1289"/>
      <c r="G47" s="1289"/>
      <c r="H47" s="1289"/>
    </row>
    <row r="48" spans="1:8" ht="15" customHeight="1" x14ac:dyDescent="0.25">
      <c r="A48" s="1289"/>
      <c r="B48" s="1289"/>
      <c r="C48" s="1289"/>
      <c r="D48" s="1289"/>
      <c r="E48" s="1289"/>
      <c r="F48" s="1289"/>
      <c r="G48" s="1289"/>
      <c r="H48" s="1289"/>
    </row>
    <row r="49" spans="1:8" ht="15" customHeight="1" x14ac:dyDescent="0.25">
      <c r="A49" s="1289"/>
      <c r="B49" s="1289"/>
      <c r="C49" s="1289"/>
      <c r="D49" s="1289"/>
      <c r="E49" s="1289"/>
      <c r="F49" s="1289"/>
      <c r="G49" s="1289"/>
      <c r="H49" s="1289"/>
    </row>
    <row r="50" spans="1:8" ht="15" customHeight="1" x14ac:dyDescent="0.25">
      <c r="A50" s="1289"/>
      <c r="B50" s="1289"/>
      <c r="C50" s="1289"/>
      <c r="D50" s="1289"/>
      <c r="E50" s="1289"/>
      <c r="F50" s="1289"/>
      <c r="G50" s="1289"/>
      <c r="H50" s="1289"/>
    </row>
    <row r="51" spans="1:8" ht="15" customHeight="1" x14ac:dyDescent="0.25">
      <c r="A51" s="1289"/>
      <c r="B51" s="1289"/>
      <c r="C51" s="1289"/>
      <c r="D51" s="1289"/>
      <c r="E51" s="1289"/>
      <c r="F51" s="1289"/>
      <c r="G51" s="1289"/>
      <c r="H51" s="1289"/>
    </row>
    <row r="52" spans="1:8" ht="15" customHeight="1" x14ac:dyDescent="0.25">
      <c r="A52" s="1289"/>
      <c r="B52" s="1289"/>
      <c r="C52" s="1289"/>
      <c r="D52" s="1289"/>
      <c r="E52" s="1289"/>
      <c r="F52" s="1289"/>
      <c r="G52" s="1289"/>
      <c r="H52" s="1289"/>
    </row>
    <row r="53" spans="1:8" ht="15" customHeight="1" x14ac:dyDescent="0.25">
      <c r="A53" s="1289"/>
      <c r="B53" s="1289"/>
      <c r="C53" s="1289"/>
      <c r="D53" s="1289"/>
      <c r="E53" s="1289"/>
      <c r="F53" s="1289"/>
      <c r="G53" s="1289"/>
      <c r="H53" s="1289"/>
    </row>
    <row r="54" spans="1:8" ht="15" customHeight="1" x14ac:dyDescent="0.25">
      <c r="A54" s="1289"/>
      <c r="B54" s="1289"/>
      <c r="C54" s="1289"/>
      <c r="D54" s="1289"/>
      <c r="E54" s="1289"/>
      <c r="F54" s="1289"/>
      <c r="G54" s="1289"/>
      <c r="H54" s="1289"/>
    </row>
    <row r="55" spans="1:8" ht="15" customHeight="1" x14ac:dyDescent="0.25">
      <c r="A55" s="1289"/>
      <c r="B55" s="1289"/>
      <c r="C55" s="1289"/>
      <c r="D55" s="1289"/>
      <c r="E55" s="1289"/>
      <c r="F55" s="1289"/>
      <c r="G55" s="1289"/>
      <c r="H55" s="1289"/>
    </row>
    <row r="56" spans="1:8" ht="15" customHeight="1" x14ac:dyDescent="0.25">
      <c r="A56" s="1289"/>
      <c r="B56" s="1289"/>
      <c r="C56" s="1289"/>
      <c r="D56" s="1289"/>
      <c r="E56" s="1289"/>
      <c r="F56" s="1289"/>
      <c r="G56" s="1289"/>
      <c r="H56" s="1289"/>
    </row>
    <row r="57" spans="1:8" ht="15" customHeight="1" x14ac:dyDescent="0.25">
      <c r="A57" s="1289"/>
      <c r="B57" s="1289"/>
      <c r="C57" s="1289"/>
      <c r="D57" s="1289"/>
      <c r="E57" s="1289"/>
      <c r="F57" s="1289"/>
      <c r="G57" s="1289"/>
      <c r="H57" s="1289"/>
    </row>
    <row r="58" spans="1:8" ht="15" customHeight="1" x14ac:dyDescent="0.25">
      <c r="A58" s="1289"/>
      <c r="B58" s="1289"/>
      <c r="C58" s="1289"/>
      <c r="D58" s="1289"/>
      <c r="E58" s="1289"/>
      <c r="F58" s="1289"/>
      <c r="G58" s="1289"/>
      <c r="H58" s="1289"/>
    </row>
    <row r="59" spans="1:8" ht="15" customHeight="1" x14ac:dyDescent="0.25">
      <c r="A59" s="1289"/>
      <c r="B59" s="1289"/>
      <c r="C59" s="1289"/>
      <c r="D59" s="1289"/>
      <c r="E59" s="1289"/>
      <c r="F59" s="1289"/>
      <c r="G59" s="1289"/>
      <c r="H59" s="1289"/>
    </row>
    <row r="60" spans="1:8" ht="15" customHeight="1" x14ac:dyDescent="0.25">
      <c r="A60" s="1289"/>
      <c r="B60" s="1289"/>
      <c r="C60" s="1289"/>
      <c r="D60" s="1289"/>
      <c r="E60" s="1289"/>
      <c r="F60" s="1289"/>
      <c r="G60" s="1289"/>
      <c r="H60" s="1289"/>
    </row>
    <row r="61" spans="1:8" ht="15" customHeight="1" x14ac:dyDescent="0.25">
      <c r="A61" s="1289"/>
      <c r="B61" s="1289"/>
      <c r="C61" s="1289"/>
      <c r="D61" s="1289"/>
      <c r="E61" s="1289"/>
      <c r="F61" s="1289"/>
      <c r="G61" s="1289"/>
      <c r="H61" s="1289"/>
    </row>
    <row r="62" spans="1:8" ht="15" customHeight="1" x14ac:dyDescent="0.25">
      <c r="A62" s="1289"/>
      <c r="B62" s="1289"/>
      <c r="C62" s="1289"/>
      <c r="D62" s="1289"/>
      <c r="E62" s="1289"/>
      <c r="F62" s="1289"/>
      <c r="G62" s="1289"/>
      <c r="H62" s="1289"/>
    </row>
    <row r="63" spans="1:8" ht="15" customHeight="1" x14ac:dyDescent="0.25">
      <c r="A63" s="1289"/>
      <c r="B63" s="1289"/>
      <c r="C63" s="1289"/>
      <c r="D63" s="1289"/>
      <c r="E63" s="1289"/>
      <c r="F63" s="1289"/>
      <c r="G63" s="1289"/>
      <c r="H63" s="1289"/>
    </row>
    <row r="64" spans="1:8" ht="15" customHeight="1" x14ac:dyDescent="0.25">
      <c r="A64" s="1289"/>
      <c r="B64" s="1289"/>
      <c r="C64" s="1289"/>
      <c r="D64" s="1289"/>
      <c r="E64" s="1289"/>
      <c r="F64" s="1289"/>
      <c r="G64" s="1289"/>
      <c r="H64" s="1289"/>
    </row>
    <row r="65" spans="1:8" ht="15" customHeight="1" x14ac:dyDescent="0.25">
      <c r="A65" s="1289"/>
      <c r="B65" s="1289"/>
      <c r="C65" s="1289"/>
      <c r="D65" s="1289"/>
      <c r="E65" s="1289"/>
      <c r="F65" s="1289"/>
      <c r="G65" s="1289"/>
      <c r="H65" s="1289"/>
    </row>
    <row r="66" spans="1:8" ht="15" customHeight="1" x14ac:dyDescent="0.25">
      <c r="A66" s="1289"/>
      <c r="B66" s="1289"/>
      <c r="C66" s="1289"/>
      <c r="D66" s="1289"/>
      <c r="E66" s="1289"/>
      <c r="F66" s="1289"/>
      <c r="G66" s="1289"/>
      <c r="H66" s="1289"/>
    </row>
    <row r="67" spans="1:8" ht="15" customHeight="1" x14ac:dyDescent="0.25">
      <c r="A67" s="1289"/>
      <c r="B67" s="1289"/>
      <c r="C67" s="1289"/>
      <c r="D67" s="1289"/>
      <c r="E67" s="1289"/>
      <c r="F67" s="1289"/>
      <c r="G67" s="1289"/>
      <c r="H67" s="1289"/>
    </row>
    <row r="68" spans="1:8" ht="15" customHeight="1" x14ac:dyDescent="0.25">
      <c r="A68" s="1289"/>
      <c r="B68" s="1289"/>
      <c r="C68" s="1289"/>
      <c r="D68" s="1289"/>
      <c r="E68" s="1289"/>
      <c r="F68" s="1289"/>
      <c r="G68" s="1289"/>
      <c r="H68" s="1289"/>
    </row>
    <row r="69" spans="1:8" ht="15" customHeight="1" x14ac:dyDescent="0.25">
      <c r="A69" s="1289"/>
      <c r="B69" s="1289"/>
      <c r="C69" s="1289"/>
      <c r="D69" s="1289"/>
      <c r="E69" s="1289"/>
      <c r="F69" s="1289"/>
      <c r="G69" s="1289"/>
      <c r="H69" s="1289"/>
    </row>
    <row r="70" spans="1:8" ht="15" customHeight="1" x14ac:dyDescent="0.25">
      <c r="A70" s="1289"/>
      <c r="B70" s="1289"/>
      <c r="C70" s="1289"/>
      <c r="D70" s="1289"/>
      <c r="E70" s="1289"/>
      <c r="F70" s="1289"/>
      <c r="G70" s="1289"/>
      <c r="H70" s="1289"/>
    </row>
    <row r="71" spans="1:8" ht="15" customHeight="1" x14ac:dyDescent="0.25">
      <c r="A71" s="1289"/>
      <c r="B71" s="1289"/>
      <c r="C71" s="1289"/>
      <c r="D71" s="1289"/>
      <c r="E71" s="1289"/>
      <c r="F71" s="1289"/>
      <c r="G71" s="1289"/>
      <c r="H71" s="1289"/>
    </row>
    <row r="72" spans="1:8" ht="15" customHeight="1" x14ac:dyDescent="0.25">
      <c r="A72" s="1289"/>
      <c r="B72" s="1289"/>
      <c r="C72" s="1289"/>
      <c r="D72" s="1289"/>
      <c r="E72" s="1289"/>
      <c r="F72" s="1289"/>
      <c r="G72" s="1289"/>
      <c r="H72" s="1289"/>
    </row>
    <row r="73" spans="1:8" ht="15" customHeight="1" x14ac:dyDescent="0.25">
      <c r="A73" s="1289"/>
      <c r="B73" s="1289"/>
      <c r="C73" s="1289"/>
      <c r="D73" s="1289"/>
      <c r="E73" s="1289"/>
      <c r="F73" s="1289"/>
      <c r="G73" s="1289"/>
      <c r="H73" s="1289"/>
    </row>
    <row r="74" spans="1:8" ht="15" customHeight="1" x14ac:dyDescent="0.25">
      <c r="A74" s="1289"/>
      <c r="B74" s="1289"/>
      <c r="C74" s="1289"/>
      <c r="D74" s="1289"/>
      <c r="E74" s="1289"/>
      <c r="F74" s="1289"/>
      <c r="G74" s="1289"/>
      <c r="H74" s="1289"/>
    </row>
    <row r="75" spans="1:8" ht="15" customHeight="1" x14ac:dyDescent="0.25">
      <c r="A75" s="1289"/>
      <c r="B75" s="1289"/>
      <c r="C75" s="1289"/>
      <c r="D75" s="1289"/>
      <c r="E75" s="1289"/>
      <c r="F75" s="1289"/>
      <c r="G75" s="1289"/>
      <c r="H75" s="1289"/>
    </row>
    <row r="76" spans="1:8" ht="15" customHeight="1" x14ac:dyDescent="0.25">
      <c r="A76" s="1289"/>
      <c r="B76" s="1289"/>
      <c r="C76" s="1289"/>
      <c r="D76" s="1289"/>
      <c r="E76" s="1289"/>
      <c r="F76" s="1289"/>
      <c r="G76" s="1289"/>
      <c r="H76" s="1289"/>
    </row>
    <row r="77" spans="1:8" ht="15" customHeight="1" x14ac:dyDescent="0.25">
      <c r="A77" s="1289"/>
      <c r="B77" s="1289"/>
      <c r="C77" s="1289"/>
      <c r="D77" s="1289"/>
      <c r="E77" s="1289"/>
      <c r="F77" s="1289"/>
      <c r="G77" s="1289"/>
      <c r="H77" s="1289"/>
    </row>
    <row r="78" spans="1:8" ht="15" customHeight="1" x14ac:dyDescent="0.25">
      <c r="A78" s="1289"/>
      <c r="B78" s="1289"/>
      <c r="C78" s="1289"/>
      <c r="D78" s="1289"/>
      <c r="E78" s="1289"/>
      <c r="F78" s="1289"/>
      <c r="G78" s="1289"/>
      <c r="H78" s="1289"/>
    </row>
    <row r="79" spans="1:8" ht="15" customHeight="1" x14ac:dyDescent="0.25">
      <c r="A79" s="1289"/>
      <c r="B79" s="1289"/>
      <c r="C79" s="1289"/>
      <c r="D79" s="1289"/>
      <c r="E79" s="1289"/>
      <c r="F79" s="1289"/>
      <c r="G79" s="1289"/>
      <c r="H79" s="1289"/>
    </row>
    <row r="80" spans="1:8" ht="15" customHeight="1" x14ac:dyDescent="0.25">
      <c r="A80" s="1289"/>
      <c r="B80" s="1289"/>
      <c r="C80" s="1289"/>
      <c r="D80" s="1289"/>
      <c r="E80" s="1289"/>
      <c r="F80" s="1289"/>
      <c r="G80" s="1289"/>
      <c r="H80" s="1289"/>
    </row>
    <row r="81" spans="1:8" ht="15" customHeight="1" x14ac:dyDescent="0.25">
      <c r="A81" s="1289"/>
      <c r="B81" s="1289"/>
      <c r="C81" s="1289"/>
      <c r="D81" s="1289"/>
      <c r="E81" s="1289"/>
      <c r="F81" s="1289"/>
      <c r="G81" s="1289"/>
      <c r="H81" s="1289"/>
    </row>
    <row r="82" spans="1:8" ht="15" customHeight="1" x14ac:dyDescent="0.25">
      <c r="A82" s="1289"/>
      <c r="B82" s="1289"/>
      <c r="C82" s="1289"/>
      <c r="D82" s="1289"/>
      <c r="E82" s="1289"/>
      <c r="F82" s="1289"/>
      <c r="G82" s="1289"/>
      <c r="H82" s="1289"/>
    </row>
    <row r="83" spans="1:8" ht="15" customHeight="1" x14ac:dyDescent="0.25">
      <c r="A83" s="1289"/>
      <c r="B83" s="1289"/>
      <c r="C83" s="1289"/>
      <c r="D83" s="1289"/>
      <c r="E83" s="1289"/>
      <c r="F83" s="1289"/>
      <c r="G83" s="1289"/>
      <c r="H83" s="1289"/>
    </row>
    <row r="84" spans="1:8" ht="15" customHeight="1" x14ac:dyDescent="0.25">
      <c r="A84" s="1289"/>
      <c r="B84" s="1289"/>
      <c r="C84" s="1289"/>
      <c r="D84" s="1289"/>
      <c r="E84" s="1289"/>
      <c r="F84" s="1289"/>
      <c r="G84" s="1289"/>
      <c r="H84" s="1289"/>
    </row>
    <row r="85" spans="1:8" ht="15" customHeight="1" x14ac:dyDescent="0.25">
      <c r="A85" s="1289"/>
      <c r="B85" s="1289"/>
      <c r="C85" s="1289"/>
      <c r="D85" s="1289"/>
      <c r="E85" s="1289"/>
      <c r="F85" s="1289"/>
      <c r="G85" s="1289"/>
      <c r="H85" s="1289"/>
    </row>
    <row r="86" spans="1:8" ht="15" customHeight="1" x14ac:dyDescent="0.25">
      <c r="A86" s="1289"/>
      <c r="B86" s="1289"/>
      <c r="C86" s="1289"/>
      <c r="D86" s="1289"/>
      <c r="E86" s="1289"/>
      <c r="F86" s="1289"/>
      <c r="G86" s="1289"/>
      <c r="H86" s="1289"/>
    </row>
    <row r="87" spans="1:8" ht="15" customHeight="1" x14ac:dyDescent="0.25">
      <c r="A87" s="1289"/>
      <c r="B87" s="1289"/>
      <c r="C87" s="1289"/>
      <c r="D87" s="1289"/>
      <c r="E87" s="1289"/>
      <c r="F87" s="1289"/>
      <c r="G87" s="1289"/>
      <c r="H87" s="1289"/>
    </row>
    <row r="88" spans="1:8" ht="15" customHeight="1" x14ac:dyDescent="0.25">
      <c r="A88" s="1289"/>
      <c r="B88" s="1289"/>
      <c r="C88" s="1289"/>
      <c r="D88" s="1289"/>
      <c r="E88" s="1289"/>
      <c r="F88" s="1289"/>
      <c r="G88" s="1289"/>
      <c r="H88" s="1289"/>
    </row>
    <row r="89" spans="1:8" ht="15" customHeight="1" x14ac:dyDescent="0.25">
      <c r="A89" s="1289"/>
      <c r="B89" s="1289"/>
      <c r="C89" s="1289"/>
      <c r="D89" s="1289"/>
      <c r="E89" s="1289"/>
      <c r="F89" s="1289"/>
      <c r="G89" s="1289"/>
      <c r="H89" s="1289"/>
    </row>
    <row r="90" spans="1:8" ht="15" customHeight="1" x14ac:dyDescent="0.25">
      <c r="A90" s="1289"/>
      <c r="B90" s="1289"/>
      <c r="C90" s="1289"/>
      <c r="D90" s="1289"/>
      <c r="E90" s="1289"/>
      <c r="F90" s="1289"/>
      <c r="G90" s="1289"/>
      <c r="H90" s="1289"/>
    </row>
    <row r="91" spans="1:8" ht="15" customHeight="1" x14ac:dyDescent="0.25">
      <c r="A91" s="1289"/>
      <c r="B91" s="1289"/>
      <c r="C91" s="1289"/>
      <c r="D91" s="1289"/>
      <c r="E91" s="1289"/>
      <c r="F91" s="1289"/>
      <c r="G91" s="1289"/>
      <c r="H91" s="1289"/>
    </row>
    <row r="92" spans="1:8" ht="15" customHeight="1" x14ac:dyDescent="0.25">
      <c r="A92" s="1289"/>
      <c r="B92" s="1289"/>
      <c r="C92" s="1289"/>
      <c r="D92" s="1289"/>
      <c r="E92" s="1289"/>
      <c r="F92" s="1289"/>
      <c r="G92" s="1289"/>
      <c r="H92" s="1289"/>
    </row>
    <row r="93" spans="1:8" ht="15" customHeight="1" x14ac:dyDescent="0.25">
      <c r="A93" s="1289"/>
      <c r="B93" s="1289"/>
      <c r="C93" s="1289"/>
      <c r="D93" s="1289"/>
      <c r="E93" s="1289"/>
      <c r="F93" s="1289"/>
      <c r="G93" s="1289"/>
      <c r="H93" s="1289"/>
    </row>
    <row r="94" spans="1:8" ht="15" customHeight="1" x14ac:dyDescent="0.25">
      <c r="A94" s="1289" t="s">
        <v>7078</v>
      </c>
      <c r="B94" s="1289"/>
      <c r="C94" s="1289"/>
      <c r="D94" s="1289"/>
      <c r="E94" s="1289"/>
      <c r="F94" s="1289"/>
      <c r="G94" s="1289"/>
      <c r="H94" s="1289"/>
    </row>
    <row r="95" spans="1:8" ht="15" customHeight="1" x14ac:dyDescent="0.25">
      <c r="A95" s="1289"/>
      <c r="B95" s="1289"/>
      <c r="C95" s="1289"/>
      <c r="D95" s="1289"/>
      <c r="E95" s="1289"/>
      <c r="F95" s="1289"/>
      <c r="G95" s="1289"/>
      <c r="H95" s="1289"/>
    </row>
    <row r="96" spans="1:8" ht="15" customHeight="1" x14ac:dyDescent="0.25">
      <c r="A96" s="1289"/>
      <c r="B96" s="1289"/>
      <c r="C96" s="1289"/>
      <c r="D96" s="1289"/>
      <c r="E96" s="1289"/>
      <c r="F96" s="1289"/>
      <c r="G96" s="1289"/>
      <c r="H96" s="1289"/>
    </row>
    <row r="97" spans="1:8" ht="15" customHeight="1" x14ac:dyDescent="0.25">
      <c r="A97" s="1289"/>
      <c r="B97" s="1289"/>
      <c r="C97" s="1289"/>
      <c r="D97" s="1289"/>
      <c r="E97" s="1289"/>
      <c r="F97" s="1289"/>
      <c r="G97" s="1289"/>
      <c r="H97" s="1289"/>
    </row>
    <row r="98" spans="1:8" ht="15" customHeight="1" x14ac:dyDescent="0.25">
      <c r="A98" s="1289"/>
      <c r="B98" s="1289"/>
      <c r="C98" s="1289"/>
      <c r="D98" s="1289"/>
      <c r="E98" s="1289"/>
      <c r="F98" s="1289"/>
      <c r="G98" s="1289"/>
      <c r="H98" s="1289"/>
    </row>
    <row r="99" spans="1:8" ht="15" customHeight="1" x14ac:dyDescent="0.25">
      <c r="A99" s="1289"/>
      <c r="B99" s="1289"/>
      <c r="C99" s="1289"/>
      <c r="D99" s="1289"/>
      <c r="E99" s="1289"/>
      <c r="F99" s="1289"/>
      <c r="G99" s="1289"/>
      <c r="H99" s="1289"/>
    </row>
    <row r="100" spans="1:8" ht="15" customHeight="1" x14ac:dyDescent="0.25">
      <c r="A100" s="1289"/>
      <c r="B100" s="1289"/>
      <c r="C100" s="1289"/>
      <c r="D100" s="1289"/>
      <c r="E100" s="1289"/>
      <c r="F100" s="1289"/>
      <c r="G100" s="1289"/>
      <c r="H100" s="1289"/>
    </row>
    <row r="101" spans="1:8" ht="15" customHeight="1" x14ac:dyDescent="0.25">
      <c r="A101" s="582"/>
      <c r="B101" s="582"/>
      <c r="C101" s="582"/>
      <c r="D101" s="589" t="s">
        <v>7075</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89" t="s">
        <v>7168</v>
      </c>
      <c r="B103" s="1289"/>
      <c r="C103" s="1289"/>
      <c r="D103" s="1289"/>
      <c r="E103" s="1289"/>
      <c r="F103" s="1289"/>
      <c r="G103" s="1289"/>
      <c r="H103" s="1289"/>
    </row>
    <row r="104" spans="1:8" ht="15" customHeight="1" x14ac:dyDescent="0.25">
      <c r="A104" s="1289"/>
      <c r="B104" s="1289"/>
      <c r="C104" s="1289"/>
      <c r="D104" s="1289"/>
      <c r="E104" s="1289"/>
      <c r="F104" s="1289"/>
      <c r="G104" s="1289"/>
      <c r="H104" s="1289"/>
    </row>
    <row r="105" spans="1:8" ht="15" customHeight="1" x14ac:dyDescent="0.25">
      <c r="A105" s="1289"/>
      <c r="B105" s="1289"/>
      <c r="C105" s="1289"/>
      <c r="D105" s="1289"/>
      <c r="E105" s="1289"/>
      <c r="F105" s="1289"/>
      <c r="G105" s="1289"/>
      <c r="H105" s="1289"/>
    </row>
    <row r="106" spans="1:8" ht="15" customHeight="1" x14ac:dyDescent="0.25">
      <c r="A106" s="1289"/>
      <c r="B106" s="1289"/>
      <c r="C106" s="1289"/>
      <c r="D106" s="1289"/>
      <c r="E106" s="1289"/>
      <c r="F106" s="1289"/>
      <c r="G106" s="1289"/>
      <c r="H106" s="1289"/>
    </row>
    <row r="107" spans="1:8" ht="15" customHeight="1" x14ac:dyDescent="0.25">
      <c r="A107" s="1289"/>
      <c r="B107" s="1289"/>
      <c r="C107" s="1289"/>
      <c r="D107" s="1289"/>
      <c r="E107" s="1289"/>
      <c r="F107" s="1289"/>
      <c r="G107" s="1289"/>
      <c r="H107" s="1289"/>
    </row>
    <row r="108" spans="1:8" ht="15" customHeight="1" x14ac:dyDescent="0.25">
      <c r="A108" s="1289"/>
      <c r="B108" s="1289"/>
      <c r="C108" s="1289"/>
      <c r="D108" s="1289"/>
      <c r="E108" s="1289"/>
      <c r="F108" s="1289"/>
      <c r="G108" s="1289"/>
      <c r="H108" s="1289"/>
    </row>
    <row r="109" spans="1:8" ht="15" customHeight="1" x14ac:dyDescent="0.25">
      <c r="A109" s="1289"/>
      <c r="B109" s="1289"/>
      <c r="C109" s="1289"/>
      <c r="D109" s="1289"/>
      <c r="E109" s="1289"/>
      <c r="F109" s="1289"/>
      <c r="G109" s="1289"/>
      <c r="H109" s="1289"/>
    </row>
    <row r="110" spans="1:8" ht="15" customHeight="1" x14ac:dyDescent="0.25">
      <c r="A110" s="1289"/>
      <c r="B110" s="1289"/>
      <c r="C110" s="1289"/>
      <c r="D110" s="1289"/>
      <c r="E110" s="1289"/>
      <c r="F110" s="1289"/>
      <c r="G110" s="1289"/>
      <c r="H110" s="1289"/>
    </row>
    <row r="111" spans="1:8" ht="15" customHeight="1" x14ac:dyDescent="0.25">
      <c r="A111" s="1289"/>
      <c r="B111" s="1289"/>
      <c r="C111" s="1289"/>
      <c r="D111" s="1289"/>
      <c r="E111" s="1289"/>
      <c r="F111" s="1289"/>
      <c r="G111" s="1289"/>
      <c r="H111" s="1289"/>
    </row>
    <row r="112" spans="1:8" ht="15" customHeight="1" x14ac:dyDescent="0.25">
      <c r="A112" s="1289"/>
      <c r="B112" s="1289"/>
      <c r="C112" s="1289"/>
      <c r="D112" s="1289"/>
      <c r="E112" s="1289"/>
      <c r="F112" s="1289"/>
      <c r="G112" s="1289"/>
      <c r="H112" s="1289"/>
    </row>
    <row r="113" spans="1:8" ht="15" customHeight="1" x14ac:dyDescent="0.25">
      <c r="A113" s="1289"/>
      <c r="B113" s="1289"/>
      <c r="C113" s="1289"/>
      <c r="D113" s="1289"/>
      <c r="E113" s="1289"/>
      <c r="F113" s="1289"/>
      <c r="G113" s="1289"/>
      <c r="H113" s="1289"/>
    </row>
    <row r="114" spans="1:8" ht="15" customHeight="1" x14ac:dyDescent="0.25">
      <c r="A114" s="1289"/>
      <c r="B114" s="1289"/>
      <c r="C114" s="1289"/>
      <c r="D114" s="1289"/>
      <c r="E114" s="1289"/>
      <c r="F114" s="1289"/>
      <c r="G114" s="1289"/>
      <c r="H114" s="1289"/>
    </row>
    <row r="115" spans="1:8" ht="15" customHeight="1" x14ac:dyDescent="0.25">
      <c r="A115" s="1289"/>
      <c r="B115" s="1289"/>
      <c r="C115" s="1289"/>
      <c r="D115" s="1289"/>
      <c r="E115" s="1289"/>
      <c r="F115" s="1289"/>
      <c r="G115" s="1289"/>
      <c r="H115" s="1289"/>
    </row>
    <row r="116" spans="1:8" ht="15" customHeight="1" x14ac:dyDescent="0.25">
      <c r="A116" s="1289"/>
      <c r="B116" s="1289"/>
      <c r="C116" s="1289"/>
      <c r="D116" s="1289"/>
      <c r="E116" s="1289"/>
      <c r="F116" s="1289"/>
      <c r="G116" s="1289"/>
      <c r="H116" s="1289"/>
    </row>
    <row r="117" spans="1:8" ht="15" customHeight="1" x14ac:dyDescent="0.25">
      <c r="A117" s="1289"/>
      <c r="B117" s="1289"/>
      <c r="C117" s="1289"/>
      <c r="D117" s="1289"/>
      <c r="E117" s="1289"/>
      <c r="F117" s="1289"/>
      <c r="G117" s="1289"/>
      <c r="H117" s="1289"/>
    </row>
    <row r="118" spans="1:8" ht="15" customHeight="1" x14ac:dyDescent="0.25">
      <c r="A118" s="1289"/>
      <c r="B118" s="1289"/>
      <c r="C118" s="1289"/>
      <c r="D118" s="1289"/>
      <c r="E118" s="1289"/>
      <c r="F118" s="1289"/>
      <c r="G118" s="1289"/>
      <c r="H118" s="1289"/>
    </row>
    <row r="119" spans="1:8" ht="15" customHeight="1" x14ac:dyDescent="0.25">
      <c r="A119" s="1289"/>
      <c r="B119" s="1289"/>
      <c r="C119" s="1289"/>
      <c r="D119" s="1289"/>
      <c r="E119" s="1289"/>
      <c r="F119" s="1289"/>
      <c r="G119" s="1289"/>
      <c r="H119" s="1289"/>
    </row>
    <row r="120" spans="1:8" ht="15" customHeight="1" x14ac:dyDescent="0.25">
      <c r="A120" s="1289"/>
      <c r="B120" s="1289"/>
      <c r="C120" s="1289"/>
      <c r="D120" s="1289"/>
      <c r="E120" s="1289"/>
      <c r="F120" s="1289"/>
      <c r="G120" s="1289"/>
      <c r="H120" s="1289"/>
    </row>
    <row r="121" spans="1:8" ht="15" customHeight="1" x14ac:dyDescent="0.25">
      <c r="A121" s="1289"/>
      <c r="B121" s="1289"/>
      <c r="C121" s="1289"/>
      <c r="D121" s="1289"/>
      <c r="E121" s="1289"/>
      <c r="F121" s="1289"/>
      <c r="G121" s="1289"/>
      <c r="H121" s="1289"/>
    </row>
    <row r="122" spans="1:8" ht="15" customHeight="1" x14ac:dyDescent="0.25">
      <c r="A122" s="1289"/>
      <c r="B122" s="1289"/>
      <c r="C122" s="1289"/>
      <c r="D122" s="1289"/>
      <c r="E122" s="1289"/>
      <c r="F122" s="1289"/>
      <c r="G122" s="1289"/>
      <c r="H122" s="1289"/>
    </row>
    <row r="123" spans="1:8" ht="15" customHeight="1" x14ac:dyDescent="0.25">
      <c r="A123" s="1289"/>
      <c r="B123" s="1289"/>
      <c r="C123" s="1289"/>
      <c r="D123" s="1289"/>
      <c r="E123" s="1289"/>
      <c r="F123" s="1289"/>
      <c r="G123" s="1289"/>
      <c r="H123" s="1289"/>
    </row>
    <row r="124" spans="1:8" ht="15" customHeight="1" x14ac:dyDescent="0.25">
      <c r="A124" s="1289"/>
      <c r="B124" s="1289"/>
      <c r="C124" s="1289"/>
      <c r="D124" s="1289"/>
      <c r="E124" s="1289"/>
      <c r="F124" s="1289"/>
      <c r="G124" s="1289"/>
      <c r="H124" s="1289"/>
    </row>
    <row r="125" spans="1:8" ht="15" customHeight="1" x14ac:dyDescent="0.25">
      <c r="A125" s="1289"/>
      <c r="B125" s="1289"/>
      <c r="C125" s="1289"/>
      <c r="D125" s="1289"/>
      <c r="E125" s="1289"/>
      <c r="F125" s="1289"/>
      <c r="G125" s="1289"/>
      <c r="H125" s="1289"/>
    </row>
    <row r="126" spans="1:8" ht="15" customHeight="1" x14ac:dyDescent="0.25">
      <c r="A126" s="1289"/>
      <c r="B126" s="1289"/>
      <c r="C126" s="1289"/>
      <c r="D126" s="1289"/>
      <c r="E126" s="1289"/>
      <c r="F126" s="1289"/>
      <c r="G126" s="1289"/>
      <c r="H126" s="1289"/>
    </row>
    <row r="127" spans="1:8" ht="15" customHeight="1" x14ac:dyDescent="0.25">
      <c r="A127" s="1289"/>
      <c r="B127" s="1289"/>
      <c r="C127" s="1289"/>
      <c r="D127" s="1289"/>
      <c r="E127" s="1289"/>
      <c r="F127" s="1289"/>
      <c r="G127" s="1289"/>
      <c r="H127" s="1289"/>
    </row>
    <row r="128" spans="1:8" ht="15" customHeight="1" x14ac:dyDescent="0.25">
      <c r="A128" s="1289"/>
      <c r="B128" s="1289"/>
      <c r="C128" s="1289"/>
      <c r="D128" s="1289"/>
      <c r="E128" s="1289"/>
      <c r="F128" s="1289"/>
      <c r="G128" s="1289"/>
      <c r="H128" s="1289"/>
    </row>
    <row r="129" spans="1:8" ht="15" customHeight="1" x14ac:dyDescent="0.25">
      <c r="A129" s="1289"/>
      <c r="B129" s="1289"/>
      <c r="C129" s="1289"/>
      <c r="D129" s="1289"/>
      <c r="E129" s="1289"/>
      <c r="F129" s="1289"/>
      <c r="G129" s="1289"/>
      <c r="H129" s="1289"/>
    </row>
    <row r="130" spans="1:8" ht="16.5" customHeight="1" x14ac:dyDescent="0.25">
      <c r="A130" s="1289"/>
      <c r="B130" s="1289"/>
      <c r="C130" s="1289"/>
      <c r="D130" s="1289"/>
      <c r="E130" s="1289"/>
      <c r="F130" s="1289"/>
      <c r="G130" s="1289"/>
      <c r="H130" s="1289"/>
    </row>
    <row r="131" spans="1:8" ht="16.5" customHeight="1" x14ac:dyDescent="0.25">
      <c r="A131" s="1289"/>
      <c r="B131" s="1289"/>
      <c r="C131" s="1289"/>
      <c r="D131" s="1289"/>
      <c r="E131" s="1289"/>
      <c r="F131" s="1289"/>
      <c r="G131" s="1289"/>
      <c r="H131" s="1289"/>
    </row>
    <row r="132" spans="1:8" ht="16.5" customHeight="1" x14ac:dyDescent="0.25">
      <c r="A132" s="1289"/>
      <c r="B132" s="1289"/>
      <c r="C132" s="1289"/>
      <c r="D132" s="1289"/>
      <c r="E132" s="1289"/>
      <c r="F132" s="1289"/>
      <c r="G132" s="1289"/>
      <c r="H132" s="1289"/>
    </row>
    <row r="133" spans="1:8" ht="16.5" customHeight="1" x14ac:dyDescent="0.25">
      <c r="A133" s="1289"/>
      <c r="B133" s="1289"/>
      <c r="C133" s="1289"/>
      <c r="D133" s="1289"/>
      <c r="E133" s="1289"/>
      <c r="F133" s="1289"/>
      <c r="G133" s="1289"/>
      <c r="H133" s="1289"/>
    </row>
    <row r="134" spans="1:8" ht="16.5" customHeight="1" x14ac:dyDescent="0.25">
      <c r="A134" s="1289"/>
      <c r="B134" s="1289"/>
      <c r="C134" s="1289"/>
      <c r="D134" s="1289"/>
      <c r="E134" s="1289"/>
      <c r="F134" s="1289"/>
      <c r="G134" s="1289"/>
      <c r="H134" s="1289"/>
    </row>
    <row r="135" spans="1:8" ht="16.5" customHeight="1" x14ac:dyDescent="0.25">
      <c r="A135" s="1289"/>
      <c r="B135" s="1289"/>
      <c r="C135" s="1289"/>
      <c r="D135" s="1289"/>
      <c r="E135" s="1289"/>
      <c r="F135" s="1289"/>
      <c r="G135" s="1289"/>
      <c r="H135" s="1289"/>
    </row>
    <row r="136" spans="1:8" ht="16.5" customHeight="1" x14ac:dyDescent="0.25">
      <c r="A136" s="1289"/>
      <c r="B136" s="1289"/>
      <c r="C136" s="1289"/>
      <c r="D136" s="1289"/>
      <c r="E136" s="1289"/>
      <c r="F136" s="1289"/>
      <c r="G136" s="1289"/>
      <c r="H136" s="1289"/>
    </row>
    <row r="137" spans="1:8" ht="16.5" customHeight="1" x14ac:dyDescent="0.25">
      <c r="A137" s="1289"/>
      <c r="B137" s="1289"/>
      <c r="C137" s="1289"/>
      <c r="D137" s="1289"/>
      <c r="E137" s="1289"/>
      <c r="F137" s="1289"/>
      <c r="G137" s="1289"/>
      <c r="H137" s="1289"/>
    </row>
    <row r="138" spans="1:8" ht="16.5" customHeight="1" x14ac:dyDescent="0.25">
      <c r="A138" s="1289"/>
      <c r="B138" s="1289"/>
      <c r="C138" s="1289"/>
      <c r="D138" s="1289"/>
      <c r="E138" s="1289"/>
      <c r="F138" s="1289"/>
      <c r="G138" s="1289"/>
      <c r="H138" s="1289"/>
    </row>
    <row r="139" spans="1:8" x14ac:dyDescent="0.25">
      <c r="A139" s="1289" t="s">
        <v>7169</v>
      </c>
      <c r="B139" s="1289"/>
      <c r="C139" s="1289"/>
      <c r="D139" s="1289"/>
      <c r="E139" s="1289"/>
      <c r="F139" s="1289"/>
      <c r="G139" s="1289"/>
      <c r="H139" s="1289"/>
    </row>
    <row r="140" spans="1:8" x14ac:dyDescent="0.25">
      <c r="A140" s="1289"/>
      <c r="B140" s="1289"/>
      <c r="C140" s="1289"/>
      <c r="D140" s="1289"/>
      <c r="E140" s="1289"/>
      <c r="F140" s="1289"/>
      <c r="G140" s="1289"/>
      <c r="H140" s="1289"/>
    </row>
    <row r="141" spans="1:8" x14ac:dyDescent="0.25">
      <c r="A141" s="1289"/>
      <c r="B141" s="1289"/>
      <c r="C141" s="1289"/>
      <c r="D141" s="1289"/>
      <c r="E141" s="1289"/>
      <c r="F141" s="1289"/>
      <c r="G141" s="1289"/>
      <c r="H141" s="1289"/>
    </row>
    <row r="142" spans="1:8" x14ac:dyDescent="0.25">
      <c r="A142" s="1289"/>
      <c r="B142" s="1289"/>
      <c r="C142" s="1289"/>
      <c r="D142" s="1289"/>
      <c r="E142" s="1289"/>
      <c r="F142" s="1289"/>
      <c r="G142" s="1289"/>
      <c r="H142" s="1289"/>
    </row>
    <row r="143" spans="1:8" x14ac:dyDescent="0.25">
      <c r="A143" s="564"/>
      <c r="B143" s="564"/>
      <c r="C143" s="564"/>
      <c r="D143" s="564"/>
      <c r="E143" s="564"/>
      <c r="F143" s="564"/>
      <c r="G143" s="564"/>
      <c r="H143" s="564"/>
    </row>
    <row r="144" spans="1:8" ht="16.5" x14ac:dyDescent="0.3">
      <c r="A144" s="559"/>
      <c r="B144" s="559"/>
      <c r="C144" s="559"/>
      <c r="D144" s="583" t="s">
        <v>7034</v>
      </c>
      <c r="E144" s="559"/>
    </row>
    <row r="145" spans="1:5" ht="16.5" x14ac:dyDescent="0.3">
      <c r="A145" s="559" t="s">
        <v>7035</v>
      </c>
      <c r="B145" s="559"/>
      <c r="C145" s="559"/>
      <c r="D145" s="559"/>
      <c r="E145" s="559"/>
    </row>
    <row r="146" spans="1:5" ht="16.5" x14ac:dyDescent="0.3">
      <c r="A146" s="559" t="s">
        <v>7036</v>
      </c>
      <c r="B146" s="559"/>
      <c r="C146" s="559"/>
      <c r="D146" s="559"/>
      <c r="E146" s="559"/>
    </row>
    <row r="147" spans="1:5" ht="16.5" x14ac:dyDescent="0.3">
      <c r="A147" s="559" t="s">
        <v>7037</v>
      </c>
      <c r="B147" s="559"/>
      <c r="C147" s="559"/>
      <c r="D147" s="559"/>
      <c r="E147" s="559"/>
    </row>
    <row r="148" spans="1:5" ht="16.5" x14ac:dyDescent="0.3">
      <c r="A148" s="559"/>
      <c r="B148" s="559"/>
      <c r="C148" s="559"/>
      <c r="D148" s="559"/>
      <c r="E148" s="559"/>
    </row>
    <row r="149" spans="1:5" ht="16.5" x14ac:dyDescent="0.3">
      <c r="A149" s="559" t="s">
        <v>7038</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7033</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303">
        <f ca="1">TODAY()</f>
        <v>46266</v>
      </c>
      <c r="B1" s="1303"/>
      <c r="C1" s="1303"/>
      <c r="D1" s="627"/>
      <c r="E1" s="627"/>
      <c r="F1" s="627"/>
      <c r="G1" s="627"/>
      <c r="H1" s="559"/>
    </row>
    <row r="2" spans="1:8" ht="17.25" x14ac:dyDescent="0.3">
      <c r="A2" s="627"/>
      <c r="B2" s="627"/>
      <c r="C2" s="627"/>
      <c r="D2" s="627"/>
      <c r="E2" s="627"/>
      <c r="F2" s="627"/>
      <c r="G2" s="627"/>
      <c r="H2" s="559"/>
    </row>
    <row r="3" spans="1:8" ht="17.25" x14ac:dyDescent="0.3">
      <c r="A3" s="627" t="s">
        <v>7302</v>
      </c>
      <c r="B3" s="627"/>
      <c r="C3" s="627"/>
      <c r="D3" s="627"/>
      <c r="E3" s="627"/>
      <c r="F3" s="627"/>
      <c r="G3" s="627"/>
      <c r="H3" s="559"/>
    </row>
    <row r="4" spans="1:8" ht="17.25" x14ac:dyDescent="0.3">
      <c r="A4" s="641" t="s">
        <v>7542</v>
      </c>
      <c r="B4" s="627"/>
      <c r="C4" s="627"/>
      <c r="D4" s="627"/>
      <c r="E4" s="627"/>
      <c r="F4" s="627"/>
      <c r="G4" s="627"/>
      <c r="H4" s="559"/>
    </row>
    <row r="5" spans="1:8" ht="17.25" x14ac:dyDescent="0.3">
      <c r="A5" s="641" t="s">
        <v>7543</v>
      </c>
      <c r="B5" s="627"/>
      <c r="C5" s="627"/>
      <c r="D5" s="627"/>
      <c r="E5" s="627"/>
      <c r="F5" s="627"/>
      <c r="G5" s="627"/>
      <c r="H5" s="559"/>
    </row>
    <row r="6" spans="1:8" ht="17.25" x14ac:dyDescent="0.3">
      <c r="A6" s="641"/>
      <c r="B6" s="627"/>
      <c r="C6" s="627"/>
      <c r="D6" s="627"/>
      <c r="E6" s="627"/>
      <c r="F6" s="627"/>
      <c r="G6" s="627"/>
      <c r="H6" s="559"/>
    </row>
    <row r="7" spans="1:8" ht="17.25" x14ac:dyDescent="0.3">
      <c r="A7" s="641" t="s">
        <v>7304</v>
      </c>
      <c r="B7" s="627"/>
      <c r="C7" s="627" t="str">
        <f>FORMATOS!E9</f>
        <v>LEIDIS RICO PEÑA</v>
      </c>
      <c r="D7" s="627"/>
      <c r="E7" s="627"/>
      <c r="F7" s="627"/>
      <c r="G7" s="627"/>
      <c r="H7" s="559"/>
    </row>
    <row r="8" spans="1:8" ht="17.25" x14ac:dyDescent="0.3">
      <c r="A8" s="641" t="s">
        <v>7305</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7028</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7341</v>
      </c>
      <c r="E12" s="627"/>
      <c r="F12" s="627"/>
      <c r="G12" s="627"/>
      <c r="H12" s="559"/>
    </row>
    <row r="13" spans="1:8" ht="17.25" x14ac:dyDescent="0.3">
      <c r="A13" s="684">
        <f>FORMATOS!E10</f>
        <v>1140908897</v>
      </c>
      <c r="B13" s="645" t="s">
        <v>7306</v>
      </c>
      <c r="C13" s="646"/>
      <c r="D13" s="646"/>
      <c r="E13" s="646"/>
      <c r="F13" s="646"/>
      <c r="G13" s="647"/>
      <c r="H13" s="559"/>
    </row>
    <row r="14" spans="1:8" ht="16.5" customHeight="1" x14ac:dyDescent="0.25">
      <c r="A14" s="1299" t="s">
        <v>7544</v>
      </c>
      <c r="B14" s="1299"/>
      <c r="C14" s="1299"/>
      <c r="D14" s="1299"/>
      <c r="E14" s="1299"/>
      <c r="F14" s="1299"/>
      <c r="G14" s="1299"/>
      <c r="H14" s="594"/>
    </row>
    <row r="15" spans="1:8" ht="16.5" customHeight="1" x14ac:dyDescent="0.25">
      <c r="A15" s="1299"/>
      <c r="B15" s="1299"/>
      <c r="C15" s="1299"/>
      <c r="D15" s="1299"/>
      <c r="E15" s="1299"/>
      <c r="F15" s="1299"/>
      <c r="G15" s="1299"/>
      <c r="H15" s="594"/>
    </row>
    <row r="16" spans="1:8" ht="16.5" customHeight="1" x14ac:dyDescent="0.25">
      <c r="A16" s="1299"/>
      <c r="B16" s="1299"/>
      <c r="C16" s="1299"/>
      <c r="D16" s="1299"/>
      <c r="E16" s="1299"/>
      <c r="F16" s="1299"/>
      <c r="G16" s="1299"/>
      <c r="H16" s="683"/>
    </row>
    <row r="17" spans="1:8" ht="16.5" customHeight="1" x14ac:dyDescent="0.3">
      <c r="A17" s="1299"/>
      <c r="B17" s="1299"/>
      <c r="C17" s="1299"/>
      <c r="D17" s="1299"/>
      <c r="E17" s="1299"/>
      <c r="F17" s="1299"/>
      <c r="G17" s="1299"/>
      <c r="H17" s="559"/>
    </row>
    <row r="18" spans="1:8" ht="16.5" customHeight="1" x14ac:dyDescent="0.3">
      <c r="A18" s="1299"/>
      <c r="B18" s="1299"/>
      <c r="C18" s="1299"/>
      <c r="D18" s="1299"/>
      <c r="E18" s="1299"/>
      <c r="F18" s="1299"/>
      <c r="G18" s="1299"/>
      <c r="H18" s="559"/>
    </row>
    <row r="19" spans="1:8" ht="16.5" customHeight="1" x14ac:dyDescent="0.3">
      <c r="A19" s="1299"/>
      <c r="B19" s="1299"/>
      <c r="C19" s="1299"/>
      <c r="D19" s="1299"/>
      <c r="E19" s="1299"/>
      <c r="F19" s="1299"/>
      <c r="G19" s="1299"/>
      <c r="H19" s="559"/>
    </row>
    <row r="20" spans="1:8" ht="35.25" customHeight="1" x14ac:dyDescent="0.3">
      <c r="A20" s="1299"/>
      <c r="B20" s="1299"/>
      <c r="C20" s="1299"/>
      <c r="D20" s="1299"/>
      <c r="E20" s="1299"/>
      <c r="F20" s="1299"/>
      <c r="G20" s="1299"/>
      <c r="H20" s="584"/>
    </row>
    <row r="21" spans="1:8" ht="15" customHeight="1" x14ac:dyDescent="0.25">
      <c r="A21" s="686"/>
      <c r="B21" s="686"/>
      <c r="C21" s="686"/>
      <c r="D21" s="686"/>
      <c r="E21" s="686"/>
      <c r="F21" s="686"/>
      <c r="G21" s="686"/>
      <c r="H21" s="682"/>
    </row>
    <row r="22" spans="1:8" ht="15" customHeight="1" x14ac:dyDescent="0.25">
      <c r="A22" s="687"/>
      <c r="B22" s="687"/>
      <c r="C22" s="687"/>
      <c r="D22" s="648" t="s">
        <v>7074</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7337</v>
      </c>
      <c r="B24" s="688" t="s">
        <v>7308</v>
      </c>
      <c r="C24" s="1304">
        <f>FORMATOS!E15</f>
        <v>46158</v>
      </c>
      <c r="D24" s="1304"/>
      <c r="E24" s="627" t="s">
        <v>9123</v>
      </c>
      <c r="F24" s="649"/>
      <c r="G24" s="649"/>
      <c r="H24" s="682"/>
    </row>
    <row r="25" spans="1:8" ht="18" customHeight="1" x14ac:dyDescent="0.25">
      <c r="A25" s="688" t="s">
        <v>9124</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7338</v>
      </c>
      <c r="B27" s="688" t="s">
        <v>9125</v>
      </c>
      <c r="C27" s="686"/>
      <c r="D27" s="686"/>
      <c r="E27" s="686"/>
      <c r="F27" s="686"/>
      <c r="G27" s="686"/>
      <c r="H27" s="563"/>
    </row>
    <row r="28" spans="1:8" ht="15" customHeight="1" x14ac:dyDescent="0.3">
      <c r="A28" s="696" t="s">
        <v>9126</v>
      </c>
      <c r="B28" s="695"/>
      <c r="C28" s="686"/>
      <c r="D28" s="686"/>
      <c r="E28" s="686"/>
      <c r="F28" s="686"/>
      <c r="G28" s="686"/>
      <c r="H28" s="682"/>
    </row>
    <row r="29" spans="1:8" ht="18" customHeight="1" x14ac:dyDescent="0.25">
      <c r="A29" s="1304">
        <f>FORMATOS!E16</f>
        <v>46175</v>
      </c>
      <c r="B29" s="1304"/>
      <c r="C29" s="1304"/>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7311</v>
      </c>
      <c r="B31" s="688" t="s">
        <v>7309</v>
      </c>
      <c r="C31" s="1304">
        <f ca="1">FORMATOS!E3</f>
        <v>46266</v>
      </c>
      <c r="D31" s="1304"/>
      <c r="E31" s="688" t="s">
        <v>7545</v>
      </c>
      <c r="F31" s="686"/>
      <c r="G31" s="686"/>
      <c r="H31" s="682"/>
    </row>
    <row r="32" spans="1:8" ht="15" customHeight="1" x14ac:dyDescent="0.25">
      <c r="A32" s="1302" t="s">
        <v>9127</v>
      </c>
      <c r="B32" s="1302"/>
      <c r="C32" s="1302"/>
      <c r="D32" s="1302"/>
      <c r="E32" s="1302"/>
      <c r="F32" s="1302"/>
      <c r="G32" s="686"/>
      <c r="H32" s="682"/>
    </row>
    <row r="33" spans="1:8" ht="19.5" customHeight="1" x14ac:dyDescent="0.25">
      <c r="A33" s="1302"/>
      <c r="B33" s="1302"/>
      <c r="C33" s="1302"/>
      <c r="D33" s="1302"/>
      <c r="E33" s="1302"/>
      <c r="F33" s="1302"/>
      <c r="G33" s="686"/>
      <c r="H33" s="682"/>
    </row>
    <row r="34" spans="1:8" ht="18" customHeight="1" x14ac:dyDescent="0.25">
      <c r="A34" s="1302"/>
      <c r="B34" s="1302"/>
      <c r="C34" s="1302"/>
      <c r="D34" s="1302"/>
      <c r="E34" s="1302"/>
      <c r="F34" s="1302"/>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7313</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7546</v>
      </c>
      <c r="B38" s="686"/>
      <c r="C38" s="686"/>
      <c r="D38" s="686"/>
      <c r="E38" s="686"/>
      <c r="F38" s="686"/>
      <c r="G38" s="686"/>
      <c r="H38" s="682"/>
    </row>
    <row r="39" spans="1:8" ht="15" customHeight="1" x14ac:dyDescent="0.25">
      <c r="A39" s="1299" t="s">
        <v>7554</v>
      </c>
      <c r="B39" s="1299"/>
      <c r="C39" s="1299"/>
      <c r="D39" s="1299"/>
      <c r="E39" s="1299"/>
      <c r="F39" s="1299"/>
      <c r="G39" s="1299"/>
      <c r="H39" s="682"/>
    </row>
    <row r="40" spans="1:8" ht="15" customHeight="1" x14ac:dyDescent="0.25">
      <c r="A40" s="1299"/>
      <c r="B40" s="1299"/>
      <c r="C40" s="1299"/>
      <c r="D40" s="1299"/>
      <c r="E40" s="1299"/>
      <c r="F40" s="1299"/>
      <c r="G40" s="1299"/>
      <c r="H40" s="682"/>
    </row>
    <row r="41" spans="1:8" ht="15" customHeight="1" x14ac:dyDescent="0.25">
      <c r="A41" s="1299"/>
      <c r="B41" s="1299"/>
      <c r="C41" s="1299"/>
      <c r="D41" s="1299"/>
      <c r="E41" s="1299"/>
      <c r="F41" s="1299"/>
      <c r="G41" s="1299"/>
      <c r="H41" s="682"/>
    </row>
    <row r="42" spans="1:8" ht="15" customHeight="1" x14ac:dyDescent="0.25">
      <c r="A42" s="1299"/>
      <c r="B42" s="1299"/>
      <c r="C42" s="1299"/>
      <c r="D42" s="1299"/>
      <c r="E42" s="1299"/>
      <c r="F42" s="1299"/>
      <c r="G42" s="1299"/>
      <c r="H42" s="682"/>
    </row>
    <row r="43" spans="1:8" ht="20.25" customHeight="1" x14ac:dyDescent="0.25">
      <c r="A43" s="1299" t="s">
        <v>7553</v>
      </c>
      <c r="B43" s="1299"/>
      <c r="C43" s="1299"/>
      <c r="D43" s="1299"/>
      <c r="E43" s="1299"/>
      <c r="F43" s="1299"/>
      <c r="G43" s="1299"/>
      <c r="H43" s="1299"/>
    </row>
    <row r="44" spans="1:8" ht="20.25" customHeight="1" x14ac:dyDescent="0.25">
      <c r="A44" s="1299"/>
      <c r="B44" s="1299"/>
      <c r="C44" s="1299"/>
      <c r="D44" s="1299"/>
      <c r="E44" s="1299"/>
      <c r="F44" s="1299"/>
      <c r="G44" s="1299"/>
      <c r="H44" s="1299"/>
    </row>
    <row r="45" spans="1:8" ht="20.25" customHeight="1" x14ac:dyDescent="0.25">
      <c r="A45" s="685"/>
      <c r="B45" s="685"/>
      <c r="C45" s="685"/>
      <c r="D45" s="685"/>
      <c r="E45" s="685"/>
      <c r="F45" s="685"/>
      <c r="G45" s="686"/>
      <c r="H45" s="682"/>
    </row>
    <row r="46" spans="1:8" ht="15" customHeight="1" x14ac:dyDescent="0.25">
      <c r="A46" s="686"/>
      <c r="B46" s="686"/>
      <c r="C46" s="686"/>
      <c r="D46" s="652" t="s">
        <v>7316</v>
      </c>
      <c r="E46" s="686"/>
      <c r="F46" s="686"/>
      <c r="G46" s="686"/>
      <c r="H46" s="682"/>
    </row>
    <row r="47" spans="1:8" ht="15" customHeight="1" x14ac:dyDescent="0.25">
      <c r="A47" s="1299" t="s">
        <v>7317</v>
      </c>
      <c r="B47" s="1299"/>
      <c r="C47" s="1299"/>
      <c r="D47" s="1299"/>
      <c r="E47" s="1299"/>
      <c r="F47" s="1299"/>
      <c r="G47" s="687"/>
      <c r="H47" s="682"/>
    </row>
    <row r="48" spans="1:8" ht="15" customHeight="1" x14ac:dyDescent="0.25">
      <c r="A48" s="1299"/>
      <c r="B48" s="1299"/>
      <c r="C48" s="1299"/>
      <c r="D48" s="1299"/>
      <c r="E48" s="1299"/>
      <c r="F48" s="1299"/>
      <c r="G48" s="686"/>
      <c r="H48" s="682"/>
    </row>
    <row r="49" spans="1:8" ht="15" customHeight="1" x14ac:dyDescent="0.25">
      <c r="A49" s="1299"/>
      <c r="B49" s="1299"/>
      <c r="C49" s="1299"/>
      <c r="D49" s="1299"/>
      <c r="E49" s="1299"/>
      <c r="F49" s="1299"/>
      <c r="G49" s="686"/>
      <c r="H49" s="682"/>
    </row>
    <row r="50" spans="1:8" ht="15" customHeight="1" x14ac:dyDescent="0.25">
      <c r="A50" s="1299"/>
      <c r="B50" s="1299"/>
      <c r="C50" s="1299"/>
      <c r="D50" s="1299"/>
      <c r="E50" s="1299"/>
      <c r="F50" s="1299"/>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7318</v>
      </c>
      <c r="E52" s="686"/>
      <c r="F52" s="686"/>
      <c r="G52" s="686"/>
      <c r="H52" s="563"/>
    </row>
    <row r="53" spans="1:8" ht="15" customHeight="1" x14ac:dyDescent="0.25">
      <c r="A53" s="1299" t="s">
        <v>7547</v>
      </c>
      <c r="B53" s="1299"/>
      <c r="C53" s="1299"/>
      <c r="D53" s="1299"/>
      <c r="E53" s="1299"/>
      <c r="F53" s="1299"/>
      <c r="G53" s="686"/>
      <c r="H53" s="682"/>
    </row>
    <row r="54" spans="1:8" ht="22.5" customHeight="1" x14ac:dyDescent="0.25">
      <c r="A54" s="1299"/>
      <c r="B54" s="1299"/>
      <c r="C54" s="1299"/>
      <c r="D54" s="1299"/>
      <c r="E54" s="1299"/>
      <c r="F54" s="1299"/>
      <c r="G54" s="686"/>
      <c r="H54" s="682"/>
    </row>
    <row r="55" spans="1:8" ht="21" customHeight="1" x14ac:dyDescent="0.25">
      <c r="A55" s="632" t="s">
        <v>7548</v>
      </c>
      <c r="B55" s="687"/>
      <c r="C55" s="687"/>
      <c r="D55" s="631" t="str">
        <f>FORMATOS!E14</f>
        <v>ALCALDIA MUNICIPAL DE ENVIGADO</v>
      </c>
      <c r="F55" s="687"/>
      <c r="G55" s="686"/>
      <c r="H55" s="682"/>
    </row>
    <row r="56" spans="1:8" ht="15" customHeight="1" x14ac:dyDescent="0.25">
      <c r="A56" s="1299" t="s">
        <v>7549</v>
      </c>
      <c r="B56" s="1299"/>
      <c r="C56" s="1299"/>
      <c r="D56" s="1299"/>
      <c r="E56" s="1299"/>
      <c r="F56" s="1299"/>
      <c r="G56" s="686"/>
      <c r="H56" s="682"/>
    </row>
    <row r="57" spans="1:8" ht="15.75" customHeight="1" x14ac:dyDescent="0.25">
      <c r="A57" s="1299"/>
      <c r="B57" s="1299"/>
      <c r="C57" s="1299"/>
      <c r="D57" s="1299"/>
      <c r="E57" s="1299"/>
      <c r="F57" s="1299"/>
      <c r="G57" s="686"/>
      <c r="H57" s="682"/>
    </row>
    <row r="58" spans="1:8" ht="20.25" customHeight="1" x14ac:dyDescent="0.25">
      <c r="A58" s="1299"/>
      <c r="B58" s="1299"/>
      <c r="C58" s="1299"/>
      <c r="D58" s="1299"/>
      <c r="E58" s="1299"/>
      <c r="F58" s="1299"/>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7320</v>
      </c>
      <c r="E60" s="686"/>
      <c r="F60" s="686"/>
      <c r="G60" s="686"/>
      <c r="H60" s="682"/>
    </row>
    <row r="61" spans="1:8" ht="15" customHeight="1" x14ac:dyDescent="0.25">
      <c r="A61" s="686"/>
      <c r="B61" s="686"/>
      <c r="C61" s="686"/>
      <c r="D61" s="686"/>
      <c r="E61" s="686"/>
      <c r="F61" s="686"/>
      <c r="G61" s="686"/>
      <c r="H61" s="682"/>
    </row>
    <row r="62" spans="1:8" ht="15" customHeight="1" x14ac:dyDescent="0.25">
      <c r="A62" s="1299" t="s">
        <v>7321</v>
      </c>
      <c r="B62" s="1299"/>
      <c r="C62" s="1299"/>
      <c r="D62" s="1299"/>
      <c r="E62" s="1299"/>
      <c r="F62" s="1299"/>
      <c r="G62" s="686"/>
      <c r="H62" s="682"/>
    </row>
    <row r="63" spans="1:8" ht="15" customHeight="1" x14ac:dyDescent="0.25">
      <c r="A63" s="1299"/>
      <c r="B63" s="1299"/>
      <c r="C63" s="1299"/>
      <c r="D63" s="1299"/>
      <c r="E63" s="1299"/>
      <c r="F63" s="1299"/>
      <c r="G63" s="686"/>
      <c r="H63" s="682"/>
    </row>
    <row r="64" spans="1:8" ht="21.75" customHeight="1" x14ac:dyDescent="0.25">
      <c r="A64" s="1299"/>
      <c r="B64" s="1299"/>
      <c r="C64" s="1299"/>
      <c r="D64" s="1299"/>
      <c r="E64" s="1299"/>
      <c r="F64" s="1299"/>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7322</v>
      </c>
      <c r="E66" s="686"/>
      <c r="F66" s="686"/>
      <c r="G66" s="686"/>
      <c r="H66" s="682"/>
    </row>
    <row r="67" spans="1:8" ht="15" customHeight="1" x14ac:dyDescent="0.25">
      <c r="A67" s="686"/>
      <c r="B67" s="686"/>
      <c r="C67" s="686"/>
      <c r="D67" s="686"/>
      <c r="E67" s="686"/>
      <c r="F67" s="686"/>
      <c r="G67" s="686"/>
      <c r="H67" s="682"/>
    </row>
    <row r="68" spans="1:8" ht="15" customHeight="1" x14ac:dyDescent="0.25">
      <c r="A68" s="1307" t="s">
        <v>7550</v>
      </c>
      <c r="B68" s="1307"/>
      <c r="C68" s="1307"/>
      <c r="D68" s="1307"/>
      <c r="E68" s="1307"/>
      <c r="F68" s="1307"/>
      <c r="G68" s="1307"/>
      <c r="H68" s="1307"/>
    </row>
    <row r="69" spans="1:8" ht="15" customHeight="1" x14ac:dyDescent="0.25">
      <c r="A69" s="1307"/>
      <c r="B69" s="1307"/>
      <c r="C69" s="1307"/>
      <c r="D69" s="1307"/>
      <c r="E69" s="1307"/>
      <c r="F69" s="1307"/>
      <c r="G69" s="1307"/>
      <c r="H69" s="1307"/>
    </row>
    <row r="70" spans="1:8" ht="15" customHeight="1" x14ac:dyDescent="0.25">
      <c r="A70" s="633"/>
      <c r="B70" s="686"/>
      <c r="C70" s="686"/>
      <c r="D70" s="686"/>
      <c r="E70" s="686"/>
      <c r="F70" s="686"/>
      <c r="G70" s="686"/>
      <c r="H70" s="682"/>
    </row>
    <row r="71" spans="1:8" ht="15" customHeight="1" x14ac:dyDescent="0.25">
      <c r="A71" s="686"/>
      <c r="B71" s="686"/>
      <c r="C71" s="686"/>
      <c r="D71" s="652" t="s">
        <v>7034</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7429</v>
      </c>
      <c r="B74" s="1297">
        <f>FORMATOS!E10</f>
        <v>1140908897</v>
      </c>
      <c r="C74" s="1297"/>
      <c r="D74" s="686"/>
      <c r="E74" s="686"/>
      <c r="F74" s="686"/>
      <c r="G74" s="686"/>
      <c r="H74" s="682"/>
    </row>
    <row r="75" spans="1:8" ht="15" customHeight="1" x14ac:dyDescent="0.25">
      <c r="A75" s="636" t="s">
        <v>7428</v>
      </c>
      <c r="B75" s="1300" t="s">
        <v>7332</v>
      </c>
      <c r="C75" s="1300"/>
      <c r="D75" s="686"/>
      <c r="E75" s="686"/>
      <c r="F75" s="686"/>
      <c r="G75" s="686"/>
      <c r="H75" s="682"/>
    </row>
    <row r="76" spans="1:8" ht="15" customHeight="1" x14ac:dyDescent="0.25">
      <c r="A76" s="636" t="s">
        <v>3894</v>
      </c>
      <c r="B76" s="1296">
        <v>3136668894</v>
      </c>
      <c r="C76" s="1296"/>
      <c r="D76" s="686"/>
      <c r="E76" s="686"/>
      <c r="F76" s="686"/>
      <c r="G76" s="686"/>
      <c r="H76" s="682"/>
    </row>
    <row r="77" spans="1:8" ht="15" customHeight="1" x14ac:dyDescent="0.25">
      <c r="A77" s="636" t="s">
        <v>7325</v>
      </c>
      <c r="B77" s="640" t="s">
        <v>7331</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7323</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7428</v>
      </c>
      <c r="B82" s="688" t="str">
        <f>IFERROR(VLOOKUP(B$81,Tabla27[#All],2,FALSE),"")</f>
        <v>Carrera 43 Nº 38 Sur 35 Envigado - Antioquia</v>
      </c>
      <c r="C82" s="686"/>
      <c r="D82" s="686"/>
      <c r="E82" s="686"/>
      <c r="F82" s="686"/>
      <c r="G82" s="686"/>
      <c r="H82" s="682"/>
    </row>
    <row r="83" spans="1:8" ht="15" customHeight="1" x14ac:dyDescent="0.25">
      <c r="A83" s="636" t="s">
        <v>3894</v>
      </c>
      <c r="B83" s="1297">
        <f>IFERROR(VLOOKUP(B$81,Tabla27[#All],3,FALSE),"")</f>
        <v>6043394000</v>
      </c>
      <c r="C83" s="1297"/>
      <c r="D83" s="686"/>
      <c r="E83" s="686"/>
      <c r="F83" s="686"/>
      <c r="G83" s="686"/>
      <c r="H83" s="682"/>
    </row>
    <row r="84" spans="1:8" ht="18.75" customHeight="1" x14ac:dyDescent="0.25">
      <c r="A84" s="636" t="s">
        <v>7325</v>
      </c>
      <c r="B84" s="688" t="str">
        <f>IFERROR(VLOOKUP(B$81,Tabla27[#All],4,FALSE),"")</f>
        <v>notificaciones@juridica.envigado.gov.co</v>
      </c>
      <c r="C84" s="686"/>
      <c r="D84" s="686"/>
      <c r="E84" s="686"/>
      <c r="F84" s="686"/>
      <c r="G84" s="686"/>
      <c r="H84" s="682"/>
    </row>
    <row r="85" spans="1:8" ht="15" customHeight="1" x14ac:dyDescent="0.25">
      <c r="A85" s="636" t="s">
        <v>7326</v>
      </c>
      <c r="B85" s="1296" t="str">
        <f>IFERROR(VLOOKUP(B$81,Tabla27[#All],5,FALSE),"")</f>
        <v>890907106-5</v>
      </c>
      <c r="C85" s="1296"/>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7038</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98">
        <f>FORMATOS!E10</f>
        <v>1140908897</v>
      </c>
      <c r="B92" s="1298"/>
      <c r="C92" s="627"/>
      <c r="D92" s="650"/>
      <c r="E92" s="650"/>
      <c r="F92" s="650"/>
      <c r="G92" s="650"/>
    </row>
    <row r="101" spans="4:4" ht="16.5" x14ac:dyDescent="0.25">
      <c r="D101" s="627"/>
    </row>
  </sheetData>
  <mergeCells count="19">
    <mergeCell ref="A1:C1"/>
    <mergeCell ref="A14:G20"/>
    <mergeCell ref="C24:D24"/>
    <mergeCell ref="C31:D31"/>
    <mergeCell ref="A29:C2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91">
        <f ca="1">TODAY()</f>
        <v>46266</v>
      </c>
      <c r="B1" s="1291"/>
      <c r="C1" s="1291"/>
      <c r="D1" s="559"/>
      <c r="E1" s="559"/>
      <c r="F1" s="559"/>
      <c r="G1" s="559"/>
      <c r="H1" s="559"/>
    </row>
    <row r="2" spans="1:8" ht="16.5" x14ac:dyDescent="0.3">
      <c r="A2" s="559"/>
      <c r="B2" s="559"/>
      <c r="C2" s="559"/>
      <c r="D2" s="559"/>
      <c r="E2" s="559"/>
      <c r="F2" s="559"/>
      <c r="G2" s="559"/>
      <c r="H2" s="559"/>
    </row>
    <row r="3" spans="1:8" ht="16.5" x14ac:dyDescent="0.3">
      <c r="A3" s="559" t="s">
        <v>7024</v>
      </c>
      <c r="B3" s="559"/>
      <c r="C3" s="559"/>
      <c r="D3" s="559"/>
      <c r="E3" s="590"/>
      <c r="F3" s="559"/>
      <c r="G3" s="559"/>
      <c r="H3" s="559"/>
    </row>
    <row r="4" spans="1:8" ht="16.5" x14ac:dyDescent="0.3">
      <c r="A4" s="560" t="s">
        <v>7070</v>
      </c>
      <c r="B4" s="559"/>
      <c r="C4" s="559"/>
      <c r="D4" s="559"/>
      <c r="E4" s="559"/>
      <c r="F4" s="559"/>
      <c r="G4" s="559"/>
      <c r="H4" s="559"/>
    </row>
    <row r="5" spans="1:8" ht="16.5" x14ac:dyDescent="0.3">
      <c r="A5" s="559" t="s">
        <v>7025</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7026</v>
      </c>
      <c r="B7" s="561" t="s">
        <v>7466</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92"/>
      <c r="D10" s="1292"/>
      <c r="E10" s="1292"/>
      <c r="F10" s="1292"/>
      <c r="G10" s="1292"/>
      <c r="H10" s="1292"/>
    </row>
    <row r="11" spans="1:8" ht="16.5" x14ac:dyDescent="0.3">
      <c r="A11" s="559"/>
      <c r="B11" s="559"/>
      <c r="C11" s="559"/>
      <c r="D11" s="559"/>
      <c r="E11" s="559"/>
      <c r="F11" s="559"/>
      <c r="G11" s="559"/>
      <c r="H11" s="559"/>
    </row>
    <row r="12" spans="1:8" ht="16.5" x14ac:dyDescent="0.3">
      <c r="A12" s="559" t="s">
        <v>7028</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7029</v>
      </c>
      <c r="E14" s="559"/>
      <c r="F14" s="559"/>
      <c r="G14" s="559"/>
      <c r="H14" s="559"/>
    </row>
    <row r="15" spans="1:8" ht="16.5" x14ac:dyDescent="0.3">
      <c r="A15" s="567">
        <f>FORMATOS!E10</f>
        <v>1140908897</v>
      </c>
      <c r="B15" s="586" t="s">
        <v>7467</v>
      </c>
      <c r="C15" s="584"/>
      <c r="D15" s="584"/>
      <c r="E15" s="584"/>
      <c r="F15" s="584"/>
      <c r="G15" s="585"/>
      <c r="H15" s="584"/>
    </row>
    <row r="16" spans="1:8" ht="16.5" customHeight="1" x14ac:dyDescent="0.25">
      <c r="A16" s="1289" t="s">
        <v>7468</v>
      </c>
      <c r="B16" s="1289"/>
      <c r="C16" s="1289"/>
      <c r="D16" s="1289"/>
      <c r="E16" s="1289"/>
      <c r="F16" s="1289"/>
      <c r="G16" s="1289"/>
      <c r="H16" s="1289"/>
    </row>
    <row r="17" spans="1:8" ht="16.5" customHeight="1" x14ac:dyDescent="0.25">
      <c r="A17" s="1289"/>
      <c r="B17" s="1289"/>
      <c r="C17" s="1289"/>
      <c r="D17" s="1289"/>
      <c r="E17" s="1289"/>
      <c r="F17" s="1289"/>
      <c r="G17" s="1289"/>
      <c r="H17" s="1289"/>
    </row>
    <row r="18" spans="1:8" ht="16.5" customHeight="1" x14ac:dyDescent="0.25">
      <c r="A18" s="1289"/>
      <c r="B18" s="1289"/>
      <c r="C18" s="1289"/>
      <c r="D18" s="1289"/>
      <c r="E18" s="1289"/>
      <c r="F18" s="1289"/>
      <c r="G18" s="1289"/>
      <c r="H18" s="1289"/>
    </row>
    <row r="19" spans="1:8" ht="16.5" customHeight="1" x14ac:dyDescent="0.25">
      <c r="A19" s="1289"/>
      <c r="B19" s="1289"/>
      <c r="C19" s="1289"/>
      <c r="D19" s="1289"/>
      <c r="E19" s="1289"/>
      <c r="F19" s="1289"/>
      <c r="G19" s="1289"/>
      <c r="H19" s="1289"/>
    </row>
    <row r="20" spans="1:8" ht="15" customHeight="1" x14ac:dyDescent="0.25">
      <c r="A20" s="563"/>
      <c r="B20" s="563"/>
      <c r="C20" s="563"/>
      <c r="D20" s="563"/>
      <c r="E20" s="563"/>
      <c r="F20" s="563"/>
      <c r="G20" s="563"/>
      <c r="H20" s="563"/>
    </row>
    <row r="21" spans="1:8" ht="15" customHeight="1" x14ac:dyDescent="0.25">
      <c r="A21" s="563"/>
      <c r="B21" s="563"/>
      <c r="C21" s="563"/>
      <c r="D21" s="561" t="s">
        <v>7075</v>
      </c>
      <c r="E21" s="563"/>
      <c r="F21" s="563"/>
      <c r="G21" s="563"/>
      <c r="H21" s="563"/>
    </row>
    <row r="22" spans="1:8" ht="15" customHeight="1" x14ac:dyDescent="0.25">
      <c r="A22" s="1289" t="s">
        <v>9143</v>
      </c>
      <c r="B22" s="1289"/>
      <c r="C22" s="1289"/>
      <c r="D22" s="1289"/>
      <c r="E22" s="1289"/>
      <c r="F22" s="1289"/>
      <c r="G22" s="1289"/>
      <c r="H22" s="1289"/>
    </row>
    <row r="23" spans="1:8" ht="15" customHeight="1" x14ac:dyDescent="0.25">
      <c r="A23" s="1011" t="s">
        <v>9144</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89" t="s">
        <v>7469</v>
      </c>
      <c r="B27" s="1289"/>
      <c r="C27" s="1289"/>
      <c r="D27" s="1289"/>
      <c r="E27" s="1289"/>
      <c r="F27" s="1289"/>
      <c r="G27" s="1289"/>
      <c r="H27" s="1289"/>
    </row>
    <row r="28" spans="1:8" ht="15" customHeight="1" x14ac:dyDescent="0.25">
      <c r="A28" s="1289"/>
      <c r="B28" s="1289"/>
      <c r="C28" s="1289"/>
      <c r="D28" s="1289"/>
      <c r="E28" s="1289"/>
      <c r="F28" s="1289"/>
      <c r="G28" s="1289"/>
      <c r="H28" s="1289"/>
    </row>
    <row r="29" spans="1:8" ht="15" customHeight="1" x14ac:dyDescent="0.25">
      <c r="A29" s="1289"/>
      <c r="B29" s="1289"/>
      <c r="C29" s="1289"/>
      <c r="D29" s="1289"/>
      <c r="E29" s="1289"/>
      <c r="F29" s="1289"/>
      <c r="G29" s="1289"/>
      <c r="H29" s="1289"/>
    </row>
    <row r="30" spans="1:8" ht="15" customHeight="1" x14ac:dyDescent="0.25">
      <c r="A30" s="1289"/>
      <c r="B30" s="1289"/>
      <c r="C30" s="1289"/>
      <c r="D30" s="1289"/>
      <c r="E30" s="1289"/>
      <c r="F30" s="1289"/>
      <c r="G30" s="1289"/>
      <c r="H30" s="1289"/>
    </row>
    <row r="31" spans="1:8" ht="15" customHeight="1" x14ac:dyDescent="0.25">
      <c r="A31" s="1308" t="s">
        <v>8145</v>
      </c>
      <c r="B31" s="1308"/>
      <c r="C31" s="1308"/>
      <c r="D31" s="1308"/>
      <c r="E31" s="1308"/>
      <c r="F31" s="1308"/>
      <c r="G31" s="1308"/>
      <c r="H31" s="1308"/>
    </row>
    <row r="32" spans="1:8" ht="16.5" customHeight="1" x14ac:dyDescent="0.25">
      <c r="A32" s="1308"/>
      <c r="B32" s="1308"/>
      <c r="C32" s="1308"/>
      <c r="D32" s="1308"/>
      <c r="E32" s="1308"/>
      <c r="F32" s="1308"/>
      <c r="G32" s="1308"/>
      <c r="H32" s="1308"/>
    </row>
    <row r="33" spans="1:8" ht="16.5" x14ac:dyDescent="0.25">
      <c r="A33" s="782"/>
      <c r="B33" s="782"/>
      <c r="C33" s="782"/>
      <c r="D33" s="782"/>
      <c r="E33" s="782"/>
      <c r="F33" s="782"/>
      <c r="G33" s="782"/>
      <c r="H33" s="782"/>
    </row>
    <row r="34" spans="1:8" ht="16.5" customHeight="1" x14ac:dyDescent="0.25">
      <c r="A34" s="1289" t="s">
        <v>8146</v>
      </c>
      <c r="B34" s="1289"/>
      <c r="C34" s="1289"/>
      <c r="D34" s="1289"/>
      <c r="E34" s="1289"/>
      <c r="F34" s="1289"/>
      <c r="G34" s="1289"/>
      <c r="H34" s="1289"/>
    </row>
    <row r="35" spans="1:8" ht="16.5" customHeight="1" x14ac:dyDescent="0.25">
      <c r="A35" s="1289"/>
      <c r="B35" s="1289"/>
      <c r="C35" s="1289"/>
      <c r="D35" s="1289"/>
      <c r="E35" s="1289"/>
      <c r="F35" s="1289"/>
      <c r="G35" s="1289"/>
      <c r="H35" s="1289"/>
    </row>
    <row r="36" spans="1:8" ht="16.5" customHeight="1" x14ac:dyDescent="0.25">
      <c r="A36" s="1289"/>
      <c r="B36" s="1289"/>
      <c r="C36" s="1289"/>
      <c r="D36" s="1289"/>
      <c r="E36" s="1289"/>
      <c r="F36" s="1289"/>
      <c r="G36" s="1289"/>
      <c r="H36" s="1289"/>
    </row>
    <row r="37" spans="1:8" ht="16.5" customHeight="1" x14ac:dyDescent="0.25">
      <c r="A37" s="1289"/>
      <c r="B37" s="1289"/>
      <c r="C37" s="1289"/>
      <c r="D37" s="1289"/>
      <c r="E37" s="1289"/>
      <c r="F37" s="1289"/>
      <c r="G37" s="1289"/>
      <c r="H37" s="1289"/>
    </row>
    <row r="38" spans="1:8" ht="16.5" customHeight="1" x14ac:dyDescent="0.25">
      <c r="A38" s="1289"/>
      <c r="B38" s="1289"/>
      <c r="C38" s="1289"/>
      <c r="D38" s="1289"/>
      <c r="E38" s="1289"/>
      <c r="F38" s="1289"/>
      <c r="G38" s="1289"/>
      <c r="H38" s="1289"/>
    </row>
    <row r="39" spans="1:8" ht="16.5" customHeight="1" x14ac:dyDescent="0.25">
      <c r="A39" s="1289"/>
      <c r="B39" s="1289"/>
      <c r="C39" s="1289"/>
      <c r="D39" s="1289"/>
      <c r="E39" s="1289"/>
      <c r="F39" s="1289"/>
      <c r="G39" s="1289"/>
      <c r="H39" s="1289"/>
    </row>
    <row r="40" spans="1:8" ht="16.5" customHeight="1" x14ac:dyDescent="0.25">
      <c r="A40" s="1289"/>
      <c r="B40" s="1289"/>
      <c r="C40" s="1289"/>
      <c r="D40" s="1289"/>
      <c r="E40" s="1289"/>
      <c r="F40" s="1289"/>
      <c r="G40" s="1289"/>
      <c r="H40" s="1289"/>
    </row>
    <row r="41" spans="1:8" ht="16.5" customHeight="1" x14ac:dyDescent="0.25">
      <c r="A41" s="1289"/>
      <c r="B41" s="1289"/>
      <c r="C41" s="1289"/>
      <c r="D41" s="1289"/>
      <c r="E41" s="1289"/>
      <c r="F41" s="1289"/>
      <c r="G41" s="1289"/>
      <c r="H41" s="1289"/>
    </row>
    <row r="42" spans="1:8" ht="16.5" customHeight="1" x14ac:dyDescent="0.25">
      <c r="A42" s="1289"/>
      <c r="B42" s="1289"/>
      <c r="C42" s="1289"/>
      <c r="D42" s="1289"/>
      <c r="E42" s="1289"/>
      <c r="F42" s="1289"/>
      <c r="G42" s="1289"/>
      <c r="H42" s="1289"/>
    </row>
    <row r="43" spans="1:8" ht="16.5" customHeight="1" x14ac:dyDescent="0.25">
      <c r="A43" s="1289"/>
      <c r="B43" s="1289"/>
      <c r="C43" s="1289"/>
      <c r="D43" s="1289"/>
      <c r="E43" s="1289"/>
      <c r="F43" s="1289"/>
      <c r="G43" s="1289"/>
      <c r="H43" s="1289"/>
    </row>
    <row r="44" spans="1:8" ht="16.5" customHeight="1" x14ac:dyDescent="0.25">
      <c r="A44" s="1289" t="s">
        <v>8147</v>
      </c>
      <c r="B44" s="1289"/>
      <c r="C44" s="1289"/>
      <c r="D44" s="1289"/>
      <c r="E44" s="1289"/>
      <c r="F44" s="1289"/>
      <c r="G44" s="1289"/>
      <c r="H44" s="1289"/>
    </row>
    <row r="45" spans="1:8" ht="16.5" customHeight="1" x14ac:dyDescent="0.25">
      <c r="A45" s="1289"/>
      <c r="B45" s="1289"/>
      <c r="C45" s="1289"/>
      <c r="D45" s="1289"/>
      <c r="E45" s="1289"/>
      <c r="F45" s="1289"/>
      <c r="G45" s="1289"/>
      <c r="H45" s="1289"/>
    </row>
    <row r="46" spans="1:8" ht="16.5" customHeight="1" x14ac:dyDescent="0.25">
      <c r="A46" s="1289"/>
      <c r="B46" s="1289"/>
      <c r="C46" s="1289"/>
      <c r="D46" s="1289"/>
      <c r="E46" s="1289"/>
      <c r="F46" s="1289"/>
      <c r="G46" s="1289"/>
      <c r="H46" s="1289"/>
    </row>
    <row r="47" spans="1:8" ht="16.5" customHeight="1" x14ac:dyDescent="0.25">
      <c r="A47" s="1289"/>
      <c r="B47" s="1289"/>
      <c r="C47" s="1289"/>
      <c r="D47" s="1289"/>
      <c r="E47" s="1289"/>
      <c r="F47" s="1289"/>
      <c r="G47" s="1289"/>
      <c r="H47" s="1289"/>
    </row>
    <row r="48" spans="1:8" ht="16.5" customHeight="1" x14ac:dyDescent="0.25">
      <c r="A48" s="1289"/>
      <c r="B48" s="1289"/>
      <c r="C48" s="1289"/>
      <c r="D48" s="1289"/>
      <c r="E48" s="1289"/>
      <c r="F48" s="1289"/>
      <c r="G48" s="1289"/>
      <c r="H48" s="1289"/>
    </row>
    <row r="49" spans="1:8" ht="16.5" customHeight="1" x14ac:dyDescent="0.25">
      <c r="A49" s="1289"/>
      <c r="B49" s="1289"/>
      <c r="C49" s="1289"/>
      <c r="D49" s="1289"/>
      <c r="E49" s="1289"/>
      <c r="F49" s="1289"/>
      <c r="G49" s="1289"/>
      <c r="H49" s="1289"/>
    </row>
    <row r="50" spans="1:8" ht="16.5" customHeight="1" x14ac:dyDescent="0.25">
      <c r="A50" s="1289"/>
      <c r="B50" s="1289"/>
      <c r="C50" s="1289"/>
      <c r="D50" s="1289"/>
      <c r="E50" s="1289"/>
      <c r="F50" s="1289"/>
      <c r="G50" s="1289"/>
      <c r="H50" s="1289"/>
    </row>
    <row r="51" spans="1:8" ht="16.5" customHeight="1" x14ac:dyDescent="0.25">
      <c r="A51" s="1289"/>
      <c r="B51" s="1289"/>
      <c r="C51" s="1289"/>
      <c r="D51" s="1289"/>
      <c r="E51" s="1289"/>
      <c r="F51" s="1289"/>
      <c r="G51" s="1289"/>
      <c r="H51" s="1289"/>
    </row>
    <row r="52" spans="1:8" ht="16.5" customHeight="1" x14ac:dyDescent="0.25">
      <c r="A52" s="1289"/>
      <c r="B52" s="1289"/>
      <c r="C52" s="1289"/>
      <c r="D52" s="1289"/>
      <c r="E52" s="1289"/>
      <c r="F52" s="1289"/>
      <c r="G52" s="1289"/>
      <c r="H52" s="1289"/>
    </row>
    <row r="53" spans="1:8" ht="16.5" customHeight="1" x14ac:dyDescent="0.25">
      <c r="A53" s="1289"/>
      <c r="B53" s="1289"/>
      <c r="C53" s="1289"/>
      <c r="D53" s="1289"/>
      <c r="E53" s="1289"/>
      <c r="F53" s="1289"/>
      <c r="G53" s="1289"/>
      <c r="H53" s="1289"/>
    </row>
    <row r="54" spans="1:8" ht="16.5" customHeight="1" x14ac:dyDescent="0.25">
      <c r="A54" s="1289"/>
      <c r="B54" s="1289"/>
      <c r="C54" s="1289"/>
      <c r="D54" s="1289"/>
      <c r="E54" s="1289"/>
      <c r="F54" s="1289"/>
      <c r="G54" s="1289"/>
      <c r="H54" s="1289"/>
    </row>
    <row r="55" spans="1:8" ht="16.5" customHeight="1" x14ac:dyDescent="0.25">
      <c r="A55" s="563"/>
      <c r="B55" s="563"/>
      <c r="C55" s="563"/>
      <c r="D55" s="563"/>
      <c r="E55" s="563"/>
      <c r="F55" s="563"/>
      <c r="G55" s="563"/>
      <c r="H55" s="563"/>
    </row>
    <row r="56" spans="1:8" ht="16.5" customHeight="1" x14ac:dyDescent="0.25">
      <c r="A56" s="1289" t="s">
        <v>9145</v>
      </c>
      <c r="B56" s="1289"/>
      <c r="C56" s="1289"/>
      <c r="D56" s="1289"/>
      <c r="E56" s="1289"/>
      <c r="F56" s="1289"/>
      <c r="G56" s="1289"/>
      <c r="H56" s="1289"/>
    </row>
    <row r="57" spans="1:8" ht="16.5" customHeight="1" x14ac:dyDescent="0.25">
      <c r="A57" s="1289"/>
      <c r="B57" s="1289"/>
      <c r="C57" s="1289"/>
      <c r="D57" s="1289"/>
      <c r="E57" s="1289"/>
      <c r="F57" s="1289"/>
      <c r="G57" s="1289"/>
      <c r="H57" s="1289"/>
    </row>
    <row r="58" spans="1:8" ht="16.5" customHeight="1" x14ac:dyDescent="0.25">
      <c r="A58" s="1289"/>
      <c r="B58" s="1289"/>
      <c r="C58" s="1289"/>
      <c r="D58" s="1289"/>
      <c r="E58" s="1289"/>
      <c r="F58" s="1289"/>
      <c r="G58" s="1289"/>
      <c r="H58" s="1289"/>
    </row>
    <row r="59" spans="1:8" ht="16.5" customHeight="1" x14ac:dyDescent="0.25">
      <c r="A59" s="1289"/>
      <c r="B59" s="1289"/>
      <c r="C59" s="1289"/>
      <c r="D59" s="1289"/>
      <c r="E59" s="1289"/>
      <c r="F59" s="1289"/>
      <c r="G59" s="1289"/>
      <c r="H59" s="1289"/>
    </row>
    <row r="60" spans="1:8" ht="16.5" customHeight="1" x14ac:dyDescent="0.25">
      <c r="A60" s="1289"/>
      <c r="B60" s="1289"/>
      <c r="C60" s="1289"/>
      <c r="D60" s="1289"/>
      <c r="E60" s="1289"/>
      <c r="F60" s="1289"/>
      <c r="G60" s="1289"/>
      <c r="H60" s="1289"/>
    </row>
    <row r="61" spans="1:8" ht="16.5" customHeight="1" x14ac:dyDescent="0.25">
      <c r="A61" s="1289"/>
      <c r="B61" s="1289"/>
      <c r="C61" s="1289"/>
      <c r="D61" s="1289"/>
      <c r="E61" s="1289"/>
      <c r="F61" s="1289"/>
      <c r="G61" s="1289"/>
      <c r="H61" s="1289"/>
    </row>
    <row r="62" spans="1:8" ht="16.5" customHeight="1" x14ac:dyDescent="0.25">
      <c r="A62" s="1289"/>
      <c r="B62" s="1289"/>
      <c r="C62" s="1289"/>
      <c r="D62" s="1289"/>
      <c r="E62" s="1289"/>
      <c r="F62" s="1289"/>
      <c r="G62" s="1289"/>
      <c r="H62" s="1289"/>
    </row>
    <row r="63" spans="1:8" ht="16.5" customHeight="1" x14ac:dyDescent="0.25">
      <c r="A63" s="1289"/>
      <c r="B63" s="1289"/>
      <c r="C63" s="1289"/>
      <c r="D63" s="1289"/>
      <c r="E63" s="1289"/>
      <c r="F63" s="1289"/>
      <c r="G63" s="1289"/>
      <c r="H63" s="1289"/>
    </row>
    <row r="64" spans="1:8" ht="16.5" customHeight="1" x14ac:dyDescent="0.25">
      <c r="A64" s="1289"/>
      <c r="B64" s="1289"/>
      <c r="C64" s="1289"/>
      <c r="D64" s="1289"/>
      <c r="E64" s="1289"/>
      <c r="F64" s="1289"/>
      <c r="G64" s="1289"/>
      <c r="H64" s="1289"/>
    </row>
    <row r="65" spans="1:8" ht="16.5" customHeight="1" x14ac:dyDescent="0.25">
      <c r="A65" s="1289"/>
      <c r="B65" s="1289"/>
      <c r="C65" s="1289"/>
      <c r="D65" s="1289"/>
      <c r="E65" s="1289"/>
      <c r="F65" s="1289"/>
      <c r="G65" s="1289"/>
      <c r="H65" s="1289"/>
    </row>
    <row r="66" spans="1:8" ht="16.5" customHeight="1" x14ac:dyDescent="0.25">
      <c r="A66" s="1289"/>
      <c r="B66" s="1289"/>
      <c r="C66" s="1289"/>
      <c r="D66" s="1289"/>
      <c r="E66" s="1289"/>
      <c r="F66" s="1289"/>
      <c r="G66" s="1289"/>
      <c r="H66" s="1289"/>
    </row>
    <row r="67" spans="1:8" ht="16.5" customHeight="1" x14ac:dyDescent="0.25">
      <c r="A67" s="1289"/>
      <c r="B67" s="1289"/>
      <c r="C67" s="1289"/>
      <c r="D67" s="1289"/>
      <c r="E67" s="1289"/>
      <c r="F67" s="1289"/>
      <c r="G67" s="1289"/>
      <c r="H67" s="1289"/>
    </row>
    <row r="68" spans="1:8" ht="16.5" customHeight="1" x14ac:dyDescent="0.25">
      <c r="A68" s="1289"/>
      <c r="B68" s="1289"/>
      <c r="C68" s="1289"/>
      <c r="D68" s="1289"/>
      <c r="E68" s="1289"/>
      <c r="F68" s="1289"/>
      <c r="G68" s="1289"/>
      <c r="H68" s="1289"/>
    </row>
    <row r="69" spans="1:8" ht="16.5" customHeight="1" x14ac:dyDescent="0.25">
      <c r="A69" s="1289"/>
      <c r="B69" s="1289"/>
      <c r="C69" s="1289"/>
      <c r="D69" s="1289"/>
      <c r="E69" s="1289"/>
      <c r="F69" s="1289"/>
      <c r="G69" s="1289"/>
      <c r="H69" s="1289"/>
    </row>
    <row r="70" spans="1:8" ht="16.5" customHeight="1" x14ac:dyDescent="0.25">
      <c r="A70" s="1289"/>
      <c r="B70" s="1289"/>
      <c r="C70" s="1289"/>
      <c r="D70" s="1289"/>
      <c r="E70" s="1289"/>
      <c r="F70" s="1289"/>
      <c r="G70" s="1289"/>
      <c r="H70" s="1289"/>
    </row>
    <row r="71" spans="1:8" ht="16.5" customHeight="1" x14ac:dyDescent="0.25">
      <c r="A71" s="1289"/>
      <c r="B71" s="1289"/>
      <c r="C71" s="1289"/>
      <c r="D71" s="1289"/>
      <c r="E71" s="1289"/>
      <c r="F71" s="1289"/>
      <c r="G71" s="1289"/>
      <c r="H71" s="1289"/>
    </row>
    <row r="72" spans="1:8" ht="16.5" customHeight="1" x14ac:dyDescent="0.25">
      <c r="A72" s="1289"/>
      <c r="B72" s="1289"/>
      <c r="C72" s="1289"/>
      <c r="D72" s="1289"/>
      <c r="E72" s="1289"/>
      <c r="F72" s="1289"/>
      <c r="G72" s="1289"/>
      <c r="H72" s="1289"/>
    </row>
    <row r="73" spans="1:8" ht="16.5" customHeight="1" x14ac:dyDescent="0.25">
      <c r="A73" s="1289"/>
      <c r="B73" s="1289"/>
      <c r="C73" s="1289"/>
      <c r="D73" s="1289"/>
      <c r="E73" s="1289"/>
      <c r="F73" s="1289"/>
      <c r="G73" s="1289"/>
      <c r="H73" s="1289"/>
    </row>
    <row r="74" spans="1:8" ht="16.5" customHeight="1" x14ac:dyDescent="0.25">
      <c r="A74" s="1289"/>
      <c r="B74" s="1289"/>
      <c r="C74" s="1289"/>
      <c r="D74" s="1289"/>
      <c r="E74" s="1289"/>
      <c r="F74" s="1289"/>
      <c r="G74" s="1289"/>
      <c r="H74" s="1289"/>
    </row>
    <row r="75" spans="1:8" x14ac:dyDescent="0.25">
      <c r="A75" s="564"/>
      <c r="B75" s="564"/>
      <c r="C75" s="564"/>
      <c r="D75" s="564"/>
      <c r="E75" s="564"/>
      <c r="F75" s="564"/>
      <c r="G75" s="564"/>
      <c r="H75" s="564"/>
    </row>
    <row r="76" spans="1:8" ht="16.5" x14ac:dyDescent="0.3">
      <c r="A76" s="559"/>
      <c r="B76" s="559"/>
      <c r="C76" s="559"/>
      <c r="D76" s="583" t="s">
        <v>7034</v>
      </c>
      <c r="E76" s="559"/>
    </row>
    <row r="77" spans="1:8" ht="16.5" x14ac:dyDescent="0.3">
      <c r="A77" s="559" t="s">
        <v>7035</v>
      </c>
      <c r="B77" s="559"/>
      <c r="C77" s="559"/>
      <c r="D77" s="559"/>
      <c r="E77" s="559"/>
    </row>
    <row r="78" spans="1:8" ht="16.5" x14ac:dyDescent="0.3">
      <c r="A78" s="559" t="s">
        <v>7036</v>
      </c>
      <c r="B78" s="559"/>
      <c r="C78" s="559"/>
      <c r="D78" s="559"/>
      <c r="E78" s="559"/>
    </row>
    <row r="79" spans="1:8" ht="16.5" x14ac:dyDescent="0.3">
      <c r="A79" s="559" t="s">
        <v>7037</v>
      </c>
      <c r="B79" s="559"/>
      <c r="C79" s="559"/>
      <c r="D79" s="559"/>
      <c r="E79" s="559"/>
    </row>
    <row r="80" spans="1:8" ht="16.5" x14ac:dyDescent="0.3">
      <c r="A80" s="559"/>
      <c r="B80" s="559"/>
      <c r="C80" s="559"/>
      <c r="D80" s="559"/>
      <c r="E80" s="559"/>
    </row>
    <row r="81" spans="1:5" ht="16.5" x14ac:dyDescent="0.3">
      <c r="A81" s="559" t="s">
        <v>7038</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7033</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309" t="s">
        <v>356</v>
      </c>
      <c r="B1" s="1310" t="s">
        <v>195</v>
      </c>
      <c r="C1" s="1310"/>
      <c r="D1" s="1310"/>
      <c r="E1" s="1310"/>
      <c r="F1" s="1310"/>
      <c r="G1" s="1310"/>
      <c r="H1" s="1310"/>
      <c r="I1" s="1310"/>
      <c r="J1" s="1310"/>
      <c r="K1" s="141"/>
    </row>
    <row r="2" spans="1:11" ht="15" customHeight="1" x14ac:dyDescent="0.25">
      <c r="A2" s="1309"/>
      <c r="K2" s="141"/>
    </row>
    <row r="3" spans="1:11" ht="14.25" customHeight="1" x14ac:dyDescent="0.25">
      <c r="A3" s="144"/>
      <c r="K3" s="141"/>
    </row>
    <row r="4" spans="1:11" ht="19.5" customHeight="1" x14ac:dyDescent="0.25">
      <c r="A4" s="144"/>
      <c r="B4" s="145"/>
      <c r="C4" s="151" t="s">
        <v>6046</v>
      </c>
      <c r="D4" s="149" t="str">
        <f>M26</f>
        <v/>
      </c>
      <c r="F4" s="152" t="s">
        <v>97</v>
      </c>
      <c r="G4" s="614"/>
      <c r="K4" s="141"/>
    </row>
    <row r="5" spans="1:11" ht="15" customHeight="1" x14ac:dyDescent="0.25">
      <c r="A5" s="144"/>
      <c r="B5" s="145"/>
      <c r="C5" s="151" t="s">
        <v>6047</v>
      </c>
      <c r="D5" s="149" t="str">
        <f t="shared" ref="D5:D20" si="0">M27</f>
        <v/>
      </c>
      <c r="F5" s="152" t="s">
        <v>95</v>
      </c>
      <c r="G5" s="613"/>
      <c r="K5" s="141"/>
    </row>
    <row r="6" spans="1:11" ht="16.5" customHeight="1" x14ac:dyDescent="0.25">
      <c r="A6" s="144"/>
      <c r="B6" s="145"/>
      <c r="C6" s="151" t="s">
        <v>6048</v>
      </c>
      <c r="D6" s="149" t="str">
        <f t="shared" si="0"/>
        <v/>
      </c>
      <c r="F6" s="152" t="s">
        <v>96</v>
      </c>
      <c r="G6" s="613"/>
      <c r="K6" s="141"/>
    </row>
    <row r="7" spans="1:11" x14ac:dyDescent="0.25">
      <c r="A7" s="144"/>
      <c r="B7" s="145"/>
      <c r="C7" s="151" t="s">
        <v>6049</v>
      </c>
      <c r="D7" s="149" t="str">
        <f t="shared" si="0"/>
        <v/>
      </c>
      <c r="F7" s="152" t="s">
        <v>0</v>
      </c>
      <c r="G7" s="613"/>
      <c r="K7" s="141"/>
    </row>
    <row r="8" spans="1:11" ht="17.25" customHeight="1" x14ac:dyDescent="0.25">
      <c r="A8" s="144"/>
      <c r="B8" s="145"/>
      <c r="C8" s="151" t="s">
        <v>6050</v>
      </c>
      <c r="D8" s="149" t="str">
        <f t="shared" si="0"/>
        <v/>
      </c>
      <c r="F8" s="152" t="s">
        <v>1</v>
      </c>
      <c r="G8" s="613"/>
      <c r="K8" s="141"/>
    </row>
    <row r="9" spans="1:11" x14ac:dyDescent="0.25">
      <c r="A9" s="144"/>
      <c r="B9" s="145"/>
      <c r="C9" s="151" t="s">
        <v>6051</v>
      </c>
      <c r="D9" s="149" t="str">
        <f t="shared" si="0"/>
        <v/>
      </c>
      <c r="F9" s="152" t="s">
        <v>2</v>
      </c>
      <c r="G9" s="613"/>
      <c r="K9" s="141"/>
    </row>
    <row r="10" spans="1:11" x14ac:dyDescent="0.25">
      <c r="A10" s="144"/>
      <c r="B10" s="145"/>
      <c r="C10" s="151" t="s">
        <v>6052</v>
      </c>
      <c r="D10" s="149" t="str">
        <f t="shared" si="0"/>
        <v/>
      </c>
      <c r="F10" s="152" t="s">
        <v>3</v>
      </c>
      <c r="G10" s="614"/>
      <c r="K10" s="141"/>
    </row>
    <row r="11" spans="1:11" ht="20.25" customHeight="1" x14ac:dyDescent="0.25">
      <c r="A11" s="144"/>
      <c r="B11" s="145"/>
      <c r="C11" s="151" t="s">
        <v>6053</v>
      </c>
      <c r="D11" s="149" t="str">
        <f>IF(M33="Número de motor:","",M33)</f>
        <v/>
      </c>
      <c r="F11" s="142"/>
      <c r="G11" s="142"/>
      <c r="K11" s="141"/>
    </row>
    <row r="12" spans="1:11" ht="16.5" customHeight="1" x14ac:dyDescent="0.25">
      <c r="A12" s="144"/>
      <c r="B12" s="145"/>
      <c r="C12" s="151" t="s">
        <v>6054</v>
      </c>
      <c r="D12" s="149" t="str">
        <f>IF(M34="Número de chasis:","",M34)</f>
        <v/>
      </c>
      <c r="F12" s="142"/>
      <c r="G12" s="142"/>
      <c r="K12" s="141"/>
    </row>
    <row r="13" spans="1:11" ht="18" customHeight="1" x14ac:dyDescent="0.25">
      <c r="A13" s="144"/>
      <c r="B13" s="145"/>
      <c r="C13" s="151" t="s">
        <v>6055</v>
      </c>
      <c r="D13" s="149" t="str">
        <f>IF(M35="Número de VIN:","",M35)</f>
        <v/>
      </c>
      <c r="E13" s="245"/>
      <c r="F13" s="142"/>
      <c r="G13" s="142"/>
      <c r="K13" s="141"/>
    </row>
    <row r="14" spans="1:11" ht="17.25" customHeight="1" x14ac:dyDescent="0.25">
      <c r="A14" s="144"/>
      <c r="B14" s="145"/>
      <c r="C14" s="151" t="s">
        <v>6056</v>
      </c>
      <c r="D14" s="149" t="str">
        <f>IF(M36="Cilindraje:","",M36)</f>
        <v/>
      </c>
      <c r="F14" s="142"/>
      <c r="G14" s="142"/>
      <c r="K14" s="141"/>
    </row>
    <row r="15" spans="1:11" x14ac:dyDescent="0.25">
      <c r="A15" s="144"/>
      <c r="B15" s="145"/>
      <c r="C15" s="151" t="s">
        <v>6057</v>
      </c>
      <c r="D15" s="149" t="str">
        <f t="shared" si="0"/>
        <v/>
      </c>
      <c r="F15" s="142"/>
      <c r="G15" s="142"/>
      <c r="K15" s="141"/>
    </row>
    <row r="16" spans="1:11" ht="17.25" customHeight="1" x14ac:dyDescent="0.25">
      <c r="A16" s="144"/>
      <c r="B16" s="145"/>
      <c r="C16" s="151" t="s">
        <v>6058</v>
      </c>
      <c r="D16" s="149" t="str">
        <f t="shared" si="0"/>
        <v/>
      </c>
      <c r="F16" s="142"/>
      <c r="G16" s="142"/>
      <c r="K16" s="141"/>
    </row>
    <row r="17" spans="1:228" ht="19.5" customHeight="1" x14ac:dyDescent="0.25">
      <c r="A17" s="144"/>
      <c r="B17" s="145"/>
      <c r="C17" s="151" t="s">
        <v>6059</v>
      </c>
      <c r="D17" s="149" t="str">
        <f t="shared" si="0"/>
        <v/>
      </c>
      <c r="F17" s="142"/>
      <c r="G17" s="142"/>
      <c r="K17" s="141"/>
    </row>
    <row r="18" spans="1:228" ht="15.75" customHeight="1" x14ac:dyDescent="0.25">
      <c r="A18" s="144"/>
      <c r="B18" s="145"/>
      <c r="C18" s="151" t="s">
        <v>6069</v>
      </c>
      <c r="D18" s="149" t="str">
        <f t="shared" si="0"/>
        <v/>
      </c>
      <c r="F18" s="142"/>
      <c r="G18" s="142"/>
      <c r="K18" s="141"/>
    </row>
    <row r="19" spans="1:228" ht="16.5" customHeight="1" x14ac:dyDescent="0.25">
      <c r="A19" s="144"/>
      <c r="B19" s="145"/>
      <c r="C19" s="151" t="s">
        <v>6061</v>
      </c>
      <c r="D19" s="149" t="str">
        <f t="shared" si="0"/>
        <v/>
      </c>
      <c r="F19" s="142"/>
      <c r="G19" s="142"/>
      <c r="K19" s="141"/>
    </row>
    <row r="20" spans="1:228" ht="15" customHeight="1" x14ac:dyDescent="0.25">
      <c r="A20" s="144"/>
      <c r="B20" s="145"/>
      <c r="C20" s="151" t="s">
        <v>6070</v>
      </c>
      <c r="D20" s="149" t="str">
        <f t="shared" si="0"/>
        <v/>
      </c>
      <c r="F20" s="142"/>
      <c r="G20" s="142"/>
      <c r="H20" s="150"/>
      <c r="I20" s="150"/>
      <c r="J20" s="150"/>
      <c r="K20" s="141"/>
    </row>
    <row r="21" spans="1:228" ht="15.75" customHeight="1" x14ac:dyDescent="0.25">
      <c r="A21" s="144"/>
      <c r="B21" s="145"/>
      <c r="C21" s="151" t="s">
        <v>6065</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7443</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6046</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6047</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6048</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6049</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6050</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6051</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6052</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6053</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6054</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6055</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6056</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6057</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6058</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6059</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6060</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6061</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6062</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6065</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46266</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330" t="s">
        <v>604</v>
      </c>
      <c r="B12" s="1331"/>
      <c r="C12" s="1331"/>
      <c r="D12" s="1331" t="s">
        <v>3899</v>
      </c>
      <c r="E12" s="1331"/>
      <c r="F12" s="1331"/>
      <c r="G12" s="1331"/>
      <c r="H12" s="344" t="s">
        <v>3900</v>
      </c>
    </row>
    <row r="13" spans="1:8" ht="18" customHeight="1" x14ac:dyDescent="0.2">
      <c r="A13" s="1332" t="s">
        <v>561</v>
      </c>
      <c r="B13" s="1333"/>
      <c r="C13" s="1334"/>
      <c r="D13" s="1335" t="s">
        <v>3901</v>
      </c>
      <c r="E13" s="1336"/>
      <c r="F13" s="1336"/>
      <c r="G13" s="1337"/>
      <c r="H13" s="345">
        <v>262000</v>
      </c>
    </row>
    <row r="14" spans="1:8" ht="18" customHeight="1" x14ac:dyDescent="0.2">
      <c r="A14" s="1324" t="s">
        <v>3902</v>
      </c>
      <c r="B14" s="1325"/>
      <c r="C14" s="1326"/>
      <c r="D14" s="1327" t="s">
        <v>3903</v>
      </c>
      <c r="E14" s="1328"/>
      <c r="F14" s="1328"/>
      <c r="G14" s="1329"/>
      <c r="H14" s="346">
        <v>93700</v>
      </c>
    </row>
    <row r="15" spans="1:8" ht="18" customHeight="1" x14ac:dyDescent="0.2">
      <c r="A15" s="1318" t="s">
        <v>3904</v>
      </c>
      <c r="B15" s="1319"/>
      <c r="C15" s="1320"/>
      <c r="D15" s="1321"/>
      <c r="E15" s="1322"/>
      <c r="F15" s="1322"/>
      <c r="G15" s="1323"/>
      <c r="H15" s="347">
        <v>170350</v>
      </c>
    </row>
    <row r="16" spans="1:8" ht="18" customHeight="1" x14ac:dyDescent="0.2">
      <c r="A16" s="1324" t="s">
        <v>3905</v>
      </c>
      <c r="B16" s="1325"/>
      <c r="C16" s="1326"/>
      <c r="D16" s="1327"/>
      <c r="E16" s="1328"/>
      <c r="F16" s="1328"/>
      <c r="G16" s="1329"/>
      <c r="H16" s="346">
        <v>156150</v>
      </c>
    </row>
    <row r="17" spans="1:8" ht="18" customHeight="1" x14ac:dyDescent="0.2">
      <c r="A17" s="348" t="s">
        <v>3906</v>
      </c>
      <c r="B17" s="349"/>
      <c r="C17" s="350"/>
      <c r="D17" s="351" t="s">
        <v>3907</v>
      </c>
      <c r="E17" s="352"/>
      <c r="F17" s="352"/>
      <c r="G17" s="353"/>
      <c r="H17" s="347">
        <v>24000</v>
      </c>
    </row>
    <row r="18" spans="1:8" ht="18" customHeight="1" x14ac:dyDescent="0.2">
      <c r="A18" s="1324" t="s">
        <v>3908</v>
      </c>
      <c r="B18" s="1325"/>
      <c r="C18" s="1326"/>
      <c r="D18" s="1327" t="s">
        <v>3909</v>
      </c>
      <c r="E18" s="1328"/>
      <c r="F18" s="1328"/>
      <c r="G18" s="1329"/>
      <c r="H18" s="346">
        <v>280000</v>
      </c>
    </row>
    <row r="19" spans="1:8" ht="22.5" customHeight="1" x14ac:dyDescent="0.2">
      <c r="A19" s="1311" t="s">
        <v>3910</v>
      </c>
      <c r="B19" s="1312"/>
      <c r="C19" s="1313"/>
      <c r="D19" s="1314" t="s">
        <v>3911</v>
      </c>
      <c r="E19" s="1315"/>
      <c r="F19" s="1315"/>
      <c r="G19" s="1316"/>
      <c r="H19" s="354">
        <v>343800</v>
      </c>
    </row>
    <row r="20" spans="1:8" ht="17.25" customHeight="1" x14ac:dyDescent="0.2">
      <c r="A20" s="1317"/>
      <c r="B20" s="1317"/>
      <c r="C20" s="1317"/>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2:C12"/>
    <mergeCell ref="D12:G12"/>
    <mergeCell ref="A13:C13"/>
    <mergeCell ref="D13:G13"/>
    <mergeCell ref="A14:C14"/>
    <mergeCell ref="D14:G14"/>
    <mergeCell ref="A19:C19"/>
    <mergeCell ref="D19:G19"/>
    <mergeCell ref="A20:C20"/>
    <mergeCell ref="A15:C15"/>
    <mergeCell ref="D15:G15"/>
    <mergeCell ref="A16:C16"/>
    <mergeCell ref="D16:G16"/>
    <mergeCell ref="A18:C18"/>
    <mergeCell ref="D18:G18"/>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7686</v>
      </c>
    </row>
    <row r="2" spans="1:12" ht="12.75" customHeight="1" x14ac:dyDescent="0.25">
      <c r="D2" s="429"/>
    </row>
    <row r="3" spans="1:12" ht="12.75" customHeight="1" x14ac:dyDescent="0.25">
      <c r="D3" s="429"/>
      <c r="G3" s="595" t="s">
        <v>7149</v>
      </c>
      <c r="L3" t="s">
        <v>7731</v>
      </c>
    </row>
    <row r="4" spans="1:12" ht="12.75" customHeight="1" x14ac:dyDescent="0.25">
      <c r="C4" t="s">
        <v>7094</v>
      </c>
      <c r="D4" s="429" t="s">
        <v>7104</v>
      </c>
    </row>
    <row r="5" spans="1:12" ht="51.75" customHeight="1" x14ac:dyDescent="0.25">
      <c r="A5" s="768" t="s">
        <v>7836</v>
      </c>
      <c r="B5" s="768" t="s">
        <v>8004</v>
      </c>
      <c r="C5" t="s">
        <v>7095</v>
      </c>
      <c r="D5" s="429"/>
      <c r="J5" s="707"/>
    </row>
    <row r="6" spans="1:12" ht="36.75" customHeight="1" x14ac:dyDescent="0.25">
      <c r="A6" s="768" t="s">
        <v>8005</v>
      </c>
      <c r="B6" s="768"/>
      <c r="C6" t="s">
        <v>7096</v>
      </c>
      <c r="D6" s="429"/>
      <c r="J6" s="74"/>
    </row>
    <row r="7" spans="1:12" ht="12.75" customHeight="1" x14ac:dyDescent="0.25">
      <c r="A7" s="768"/>
      <c r="B7" s="768"/>
      <c r="C7" t="s">
        <v>7097</v>
      </c>
      <c r="D7" s="429"/>
      <c r="J7" s="74"/>
    </row>
    <row r="8" spans="1:12" ht="12.75" customHeight="1" x14ac:dyDescent="0.25">
      <c r="A8" s="768"/>
      <c r="B8" s="768"/>
      <c r="C8" t="s">
        <v>7098</v>
      </c>
      <c r="D8" s="429"/>
    </row>
    <row r="9" spans="1:12" ht="12.75" customHeight="1" x14ac:dyDescent="0.25">
      <c r="A9" s="768"/>
      <c r="B9" s="768"/>
      <c r="C9" t="s">
        <v>7099</v>
      </c>
      <c r="D9" s="429"/>
    </row>
    <row r="10" spans="1:12" ht="12.75" customHeight="1" x14ac:dyDescent="0.25">
      <c r="D10" s="429"/>
    </row>
    <row r="11" spans="1:12" ht="12.75" customHeight="1" x14ac:dyDescent="0.25">
      <c r="A11" s="204" t="s">
        <v>7101</v>
      </c>
      <c r="D11" s="429"/>
    </row>
    <row r="12" spans="1:12" ht="12.75" customHeight="1" x14ac:dyDescent="0.25">
      <c r="A12" s="204" t="s">
        <v>7100</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38" t="s">
        <v>8384</v>
      </c>
      <c r="C17" s="1338"/>
      <c r="D17" s="1338"/>
    </row>
    <row r="18" spans="2:12" ht="12.75" customHeight="1" x14ac:dyDescent="0.25">
      <c r="B18" s="2">
        <v>1</v>
      </c>
      <c r="C18" s="2" t="s">
        <v>8374</v>
      </c>
      <c r="D18" s="2">
        <v>15</v>
      </c>
      <c r="L18" s="267"/>
    </row>
    <row r="19" spans="2:12" ht="12.75" customHeight="1" x14ac:dyDescent="0.25">
      <c r="B19" s="2">
        <v>2</v>
      </c>
      <c r="C19" s="2" t="s">
        <v>8375</v>
      </c>
      <c r="D19" s="2">
        <v>40</v>
      </c>
    </row>
    <row r="20" spans="2:12" ht="12.75" customHeight="1" x14ac:dyDescent="0.25">
      <c r="B20" s="2">
        <v>3</v>
      </c>
      <c r="C20" s="2" t="s">
        <v>8376</v>
      </c>
      <c r="D20" s="2" t="s">
        <v>8377</v>
      </c>
    </row>
    <row r="21" spans="2:12" ht="12.75" customHeight="1" x14ac:dyDescent="0.25">
      <c r="B21" s="2">
        <v>4</v>
      </c>
      <c r="C21" s="2" t="s">
        <v>8378</v>
      </c>
      <c r="D21" s="2" t="s">
        <v>8379</v>
      </c>
    </row>
    <row r="22" spans="2:12" ht="12.75" customHeight="1" x14ac:dyDescent="0.25">
      <c r="B22" s="2">
        <v>5</v>
      </c>
      <c r="C22" s="2" t="s">
        <v>8380</v>
      </c>
      <c r="D22" s="2" t="s">
        <v>8379</v>
      </c>
    </row>
    <row r="23" spans="2:12" ht="12.75" customHeight="1" x14ac:dyDescent="0.25">
      <c r="B23" s="2">
        <v>6</v>
      </c>
      <c r="C23" s="2" t="s">
        <v>8381</v>
      </c>
      <c r="D23" s="2" t="s">
        <v>8382</v>
      </c>
    </row>
    <row r="24" spans="2:12" ht="12.75" customHeight="1" x14ac:dyDescent="0.25">
      <c r="B24" s="2">
        <v>7</v>
      </c>
      <c r="C24" s="2" t="s">
        <v>8383</v>
      </c>
      <c r="D24" s="2"/>
    </row>
    <row r="46" spans="3:9" ht="12.75" customHeight="1" x14ac:dyDescent="0.25">
      <c r="C46" t="s">
        <v>7088</v>
      </c>
      <c r="D46" t="s">
        <v>7089</v>
      </c>
    </row>
    <row r="47" spans="3:9" ht="12.75" customHeight="1" x14ac:dyDescent="0.25">
      <c r="D47" t="s">
        <v>7090</v>
      </c>
      <c r="I47" s="74"/>
    </row>
    <row r="48" spans="3:9" ht="12.75" customHeight="1" x14ac:dyDescent="0.25">
      <c r="D48" t="s">
        <v>7091</v>
      </c>
    </row>
    <row r="50" spans="1:11" ht="12.75" customHeight="1" x14ac:dyDescent="0.25">
      <c r="C50" t="s">
        <v>5416</v>
      </c>
    </row>
    <row r="51" spans="1:11" ht="12.75" customHeight="1" x14ac:dyDescent="0.25">
      <c r="C51" t="s">
        <v>7092</v>
      </c>
    </row>
    <row r="52" spans="1:11" ht="12.75" customHeight="1" x14ac:dyDescent="0.25">
      <c r="C52" t="s">
        <v>7093</v>
      </c>
    </row>
    <row r="53" spans="1:11" ht="12.75" customHeight="1" x14ac:dyDescent="0.25">
      <c r="D53" s="429"/>
    </row>
    <row r="54" spans="1:11" ht="12.75" customHeight="1" x14ac:dyDescent="0.25">
      <c r="D54" s="429"/>
    </row>
    <row r="55" spans="1:11" ht="12.75" customHeight="1" x14ac:dyDescent="0.25">
      <c r="D55" s="429"/>
      <c r="K55" t="s">
        <v>7209</v>
      </c>
    </row>
    <row r="56" spans="1:11" ht="12.75" customHeight="1" x14ac:dyDescent="0.25">
      <c r="D56" s="429"/>
    </row>
    <row r="57" spans="1:11" ht="12.75" customHeight="1" x14ac:dyDescent="0.25">
      <c r="D57" s="429"/>
      <c r="K57" t="s">
        <v>7208</v>
      </c>
    </row>
    <row r="58" spans="1:11" ht="12.75" customHeight="1" x14ac:dyDescent="0.25">
      <c r="A58" t="s">
        <v>7102</v>
      </c>
      <c r="D58" s="429"/>
    </row>
    <row r="59" spans="1:11" ht="12.75" customHeight="1" x14ac:dyDescent="0.25">
      <c r="A59" t="s">
        <v>7105</v>
      </c>
      <c r="C59" t="s">
        <v>7106</v>
      </c>
      <c r="D59" s="429"/>
    </row>
    <row r="60" spans="1:11" ht="12.75" customHeight="1" x14ac:dyDescent="0.25">
      <c r="A60" t="s">
        <v>7107</v>
      </c>
      <c r="C60" t="s">
        <v>7108</v>
      </c>
      <c r="D60" s="429"/>
    </row>
    <row r="61" spans="1:11" ht="12.75" customHeight="1" x14ac:dyDescent="0.25">
      <c r="A61" t="s">
        <v>7177</v>
      </c>
      <c r="D61" s="429"/>
    </row>
    <row r="62" spans="1:11" ht="12.75" customHeight="1" x14ac:dyDescent="0.25">
      <c r="A62" t="s">
        <v>7178</v>
      </c>
      <c r="D62" s="429"/>
    </row>
    <row r="63" spans="1:11" ht="12.75" customHeight="1" x14ac:dyDescent="0.25">
      <c r="A63" t="s">
        <v>7179</v>
      </c>
      <c r="D63" s="429"/>
    </row>
    <row r="64" spans="1:11" ht="12.75" customHeight="1" x14ac:dyDescent="0.25">
      <c r="A64" t="s">
        <v>7193</v>
      </c>
      <c r="B64" t="s">
        <v>7194</v>
      </c>
      <c r="D64" s="429"/>
    </row>
    <row r="65" spans="1:9" ht="12.75" customHeight="1" x14ac:dyDescent="0.25">
      <c r="A65" t="s">
        <v>7210</v>
      </c>
      <c r="D65" s="429"/>
    </row>
    <row r="66" spans="1:9" ht="12.75" customHeight="1" x14ac:dyDescent="0.25">
      <c r="A66" t="s">
        <v>7211</v>
      </c>
      <c r="D66" s="429"/>
    </row>
    <row r="67" spans="1:9" ht="12.75" customHeight="1" x14ac:dyDescent="0.25">
      <c r="A67" t="s">
        <v>7212</v>
      </c>
      <c r="D67" s="429"/>
    </row>
    <row r="68" spans="1:9" ht="12.75" customHeight="1" x14ac:dyDescent="0.25">
      <c r="A68" t="s">
        <v>7288</v>
      </c>
      <c r="D68" s="429"/>
    </row>
    <row r="69" spans="1:9" ht="12.75" customHeight="1" x14ac:dyDescent="0.25">
      <c r="A69" t="s">
        <v>7289</v>
      </c>
      <c r="D69" s="429"/>
    </row>
    <row r="70" spans="1:9" ht="12.75" customHeight="1" x14ac:dyDescent="0.25">
      <c r="A70" s="74" t="s">
        <v>7290</v>
      </c>
      <c r="D70" s="429"/>
    </row>
    <row r="71" spans="1:9" ht="12.75" customHeight="1" x14ac:dyDescent="0.25">
      <c r="A71" t="s">
        <v>7291</v>
      </c>
      <c r="D71" s="429"/>
    </row>
    <row r="72" spans="1:9" ht="12.75" customHeight="1" x14ac:dyDescent="0.25">
      <c r="A72" t="s">
        <v>7292</v>
      </c>
      <c r="D72" s="429"/>
    </row>
    <row r="73" spans="1:9" ht="12.75" customHeight="1" x14ac:dyDescent="0.25">
      <c r="A73" t="s">
        <v>7362</v>
      </c>
      <c r="D73" s="429"/>
    </row>
    <row r="74" spans="1:9" ht="12.75" customHeight="1" x14ac:dyDescent="0.25">
      <c r="D74" s="429"/>
    </row>
    <row r="75" spans="1:9" ht="12.75" customHeight="1" x14ac:dyDescent="0.25">
      <c r="D75" s="429"/>
    </row>
    <row r="76" spans="1:9" ht="12.75" customHeight="1" x14ac:dyDescent="0.25">
      <c r="A76" t="s">
        <v>7367</v>
      </c>
      <c r="D76" s="429"/>
    </row>
    <row r="77" spans="1:9" ht="12.75" customHeight="1" x14ac:dyDescent="0.25">
      <c r="D77" s="429"/>
      <c r="I77" s="74"/>
    </row>
    <row r="78" spans="1:9" ht="12.75" customHeight="1" x14ac:dyDescent="0.25">
      <c r="D78" s="429"/>
    </row>
    <row r="79" spans="1:9" ht="12.75" customHeight="1" x14ac:dyDescent="0.25">
      <c r="A79" s="272" t="s">
        <v>7368</v>
      </c>
      <c r="D79" s="429"/>
    </row>
    <row r="80" spans="1:9" ht="12.75" customHeight="1" x14ac:dyDescent="0.25">
      <c r="D80" s="429"/>
    </row>
    <row r="81" spans="1:4" ht="12.75" customHeight="1" x14ac:dyDescent="0.25">
      <c r="A81" t="s">
        <v>7411</v>
      </c>
      <c r="D81" s="429"/>
    </row>
    <row r="82" spans="1:4" ht="12.75" customHeight="1" x14ac:dyDescent="0.25">
      <c r="D82" s="429"/>
    </row>
    <row r="83" spans="1:4" ht="12.75" customHeight="1" x14ac:dyDescent="0.25">
      <c r="A83" t="s">
        <v>7412</v>
      </c>
      <c r="D83" s="429"/>
    </row>
    <row r="84" spans="1:4" ht="12.75" customHeight="1" x14ac:dyDescent="0.25">
      <c r="D84" s="429"/>
    </row>
    <row r="85" spans="1:4" ht="12.75" customHeight="1" x14ac:dyDescent="0.25">
      <c r="A85" t="s">
        <v>7413</v>
      </c>
      <c r="D85" s="429"/>
    </row>
    <row r="86" spans="1:4" ht="12.75" customHeight="1" x14ac:dyDescent="0.25">
      <c r="D86" s="429"/>
    </row>
    <row r="87" spans="1:4" ht="12.75" customHeight="1" x14ac:dyDescent="0.25">
      <c r="A87" t="s">
        <v>7414</v>
      </c>
      <c r="D87" s="429"/>
    </row>
    <row r="88" spans="1:4" ht="12.75" customHeight="1" x14ac:dyDescent="0.25">
      <c r="D88" s="429"/>
    </row>
    <row r="89" spans="1:4" ht="12.75" customHeight="1" x14ac:dyDescent="0.25">
      <c r="A89" t="s">
        <v>7415</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309" t="s">
        <v>356</v>
      </c>
      <c r="C1" s="238">
        <f>SUM(D1+F1)</f>
        <v>639</v>
      </c>
      <c r="F1" s="238" t="str">
        <f>RIGHT(F3,3)</f>
        <v>639</v>
      </c>
    </row>
    <row r="2" spans="1:15" ht="16.5" customHeight="1" x14ac:dyDescent="0.25">
      <c r="A2" s="1309"/>
      <c r="B2" s="238"/>
      <c r="C2" s="239" t="s">
        <v>1477</v>
      </c>
      <c r="D2" s="485"/>
      <c r="E2" s="483" t="str">
        <f>IF(ISNUMBER(C1),"CARRO","MOTO")</f>
        <v>CARRO</v>
      </c>
      <c r="F2" s="239" t="s">
        <v>1489</v>
      </c>
      <c r="H2" s="304" t="s">
        <v>89</v>
      </c>
      <c r="I2" s="533" t="s">
        <v>5619</v>
      </c>
      <c r="J2" s="533" t="s">
        <v>5620</v>
      </c>
      <c r="K2" s="534" t="s">
        <v>5617</v>
      </c>
      <c r="L2" s="534" t="s">
        <v>5618</v>
      </c>
      <c r="M2" s="535" t="s">
        <v>7286</v>
      </c>
      <c r="N2" s="535" t="s">
        <v>7287</v>
      </c>
    </row>
    <row r="3" spans="1:15" ht="16.5" customHeight="1" x14ac:dyDescent="0.25">
      <c r="A3" s="144"/>
      <c r="B3" s="238"/>
      <c r="C3" s="297" t="s">
        <v>542</v>
      </c>
      <c r="D3" s="238"/>
      <c r="E3" s="238"/>
      <c r="F3" s="610" t="s">
        <v>8877</v>
      </c>
      <c r="H3" s="263" t="s">
        <v>4341</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4342</v>
      </c>
      <c r="I7" s="222">
        <v>211125</v>
      </c>
      <c r="J7" s="222">
        <v>211128</v>
      </c>
      <c r="K7" s="205">
        <v>26400</v>
      </c>
      <c r="L7" s="212">
        <v>26400</v>
      </c>
      <c r="M7" s="212"/>
      <c r="N7" s="212"/>
    </row>
    <row r="8" spans="1:15" x14ac:dyDescent="0.25">
      <c r="A8" s="144"/>
      <c r="B8" s="238"/>
      <c r="C8" s="246" t="s">
        <v>5519</v>
      </c>
      <c r="D8" s="238"/>
      <c r="E8" s="238"/>
      <c r="F8" s="530">
        <v>121000</v>
      </c>
      <c r="I8" s="365" t="s">
        <v>5977</v>
      </c>
      <c r="J8" s="378" t="s">
        <v>8548</v>
      </c>
    </row>
    <row r="9" spans="1:15" x14ac:dyDescent="0.25">
      <c r="A9" s="144"/>
      <c r="B9" s="238"/>
      <c r="C9" s="274" t="s">
        <v>1476</v>
      </c>
      <c r="D9" s="238"/>
      <c r="E9" s="238"/>
      <c r="F9" s="529">
        <v>85000</v>
      </c>
    </row>
    <row r="10" spans="1:15" x14ac:dyDescent="0.25">
      <c r="A10" s="144"/>
      <c r="B10" s="238"/>
      <c r="C10" s="246" t="s">
        <v>6526</v>
      </c>
      <c r="D10" s="238"/>
      <c r="E10" s="238"/>
      <c r="F10" s="530">
        <v>10000</v>
      </c>
      <c r="H10" s="254" t="s">
        <v>3526</v>
      </c>
      <c r="I10" s="254" t="s">
        <v>3527</v>
      </c>
      <c r="K10" s="484" t="s">
        <v>7126</v>
      </c>
      <c r="L10" s="484" t="s">
        <v>7127</v>
      </c>
      <c r="M10" s="666">
        <v>480000</v>
      </c>
      <c r="N10" s="666">
        <v>520000</v>
      </c>
      <c r="O10" s="288"/>
    </row>
    <row r="11" spans="1:15" x14ac:dyDescent="0.25">
      <c r="A11" s="144"/>
      <c r="B11" s="238"/>
      <c r="C11" s="274" t="s">
        <v>7983</v>
      </c>
      <c r="D11" s="238"/>
      <c r="E11" s="238"/>
      <c r="F11" s="529">
        <v>213000</v>
      </c>
      <c r="H11" s="2"/>
      <c r="I11" s="288"/>
      <c r="K11" s="484" t="s">
        <v>7126</v>
      </c>
      <c r="L11" s="484" t="s">
        <v>7128</v>
      </c>
      <c r="M11" s="666">
        <v>270000</v>
      </c>
      <c r="N11" s="666">
        <v>330000</v>
      </c>
      <c r="O11" s="288"/>
    </row>
    <row r="12" spans="1:15" x14ac:dyDescent="0.25">
      <c r="A12" s="144"/>
      <c r="B12" s="238"/>
      <c r="C12" s="2"/>
      <c r="D12" s="238"/>
      <c r="E12" s="238"/>
      <c r="F12" s="530"/>
      <c r="H12" s="2">
        <v>2016</v>
      </c>
      <c r="I12" s="288"/>
      <c r="K12" s="484" t="s">
        <v>7126</v>
      </c>
      <c r="L12" s="484" t="s">
        <v>7228</v>
      </c>
      <c r="M12" s="666">
        <v>270000</v>
      </c>
      <c r="N12" s="666">
        <v>330000</v>
      </c>
      <c r="O12" s="288"/>
    </row>
    <row r="13" spans="1:15" x14ac:dyDescent="0.25">
      <c r="A13" s="144"/>
      <c r="B13" s="238"/>
      <c r="C13" s="274"/>
      <c r="D13" s="238"/>
      <c r="E13" s="238"/>
      <c r="F13" s="529"/>
      <c r="G13" s="261"/>
      <c r="H13" s="2">
        <v>2017</v>
      </c>
      <c r="I13" s="288">
        <v>191000</v>
      </c>
      <c r="K13" s="484" t="s">
        <v>7430</v>
      </c>
      <c r="L13" s="484" t="s">
        <v>7431</v>
      </c>
      <c r="M13" s="666">
        <v>1000000</v>
      </c>
      <c r="N13" s="666">
        <v>1150000</v>
      </c>
      <c r="O13" s="288" t="s">
        <v>7433</v>
      </c>
    </row>
    <row r="14" spans="1:15" x14ac:dyDescent="0.25">
      <c r="A14" s="144"/>
      <c r="B14" s="238"/>
      <c r="C14" s="246" t="s">
        <v>1527</v>
      </c>
      <c r="D14" s="238"/>
      <c r="E14" s="238"/>
      <c r="F14" s="530">
        <f>SUM(F5:F13)</f>
        <v>648000</v>
      </c>
      <c r="G14" s="261"/>
      <c r="H14" s="2">
        <v>2018</v>
      </c>
      <c r="I14" s="288">
        <v>182000</v>
      </c>
      <c r="K14" s="484" t="s">
        <v>7430</v>
      </c>
      <c r="L14" s="484" t="s">
        <v>7128</v>
      </c>
      <c r="M14" s="666">
        <v>1290000</v>
      </c>
      <c r="N14" s="666">
        <v>1350000</v>
      </c>
      <c r="O14" s="288" t="s">
        <v>7432</v>
      </c>
    </row>
    <row r="15" spans="1:15" x14ac:dyDescent="0.25">
      <c r="A15" s="144"/>
      <c r="B15" s="238"/>
      <c r="C15" s="238"/>
      <c r="D15" s="238"/>
      <c r="E15" s="238"/>
      <c r="F15" s="238"/>
      <c r="G15" s="261"/>
      <c r="H15" s="2">
        <v>2019</v>
      </c>
      <c r="I15" s="288">
        <v>179000</v>
      </c>
    </row>
    <row r="16" spans="1:15" ht="18" customHeight="1" x14ac:dyDescent="0.25">
      <c r="A16" s="144"/>
      <c r="B16" s="238"/>
      <c r="C16" t="s">
        <v>6489</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8878</v>
      </c>
      <c r="G17" s="261"/>
      <c r="H17" s="2">
        <v>2021</v>
      </c>
      <c r="I17" s="288">
        <v>178000</v>
      </c>
      <c r="K17" s="1339" t="s">
        <v>7713</v>
      </c>
      <c r="L17" s="1340"/>
      <c r="M17" s="1341"/>
    </row>
    <row r="18" spans="1:14" ht="27.75" customHeight="1" x14ac:dyDescent="0.25">
      <c r="A18" s="144"/>
      <c r="B18" s="238"/>
      <c r="C18" s="240" t="s">
        <v>6480</v>
      </c>
      <c r="D18" s="394"/>
      <c r="E18" s="238"/>
      <c r="F18" s="393"/>
      <c r="G18" s="261"/>
      <c r="H18" s="2">
        <v>2022</v>
      </c>
      <c r="I18" s="288">
        <v>175000</v>
      </c>
      <c r="K18" s="246" t="s">
        <v>7696</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7184</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7697</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7698</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7699</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7700</v>
      </c>
      <c r="L23" s="237">
        <v>15000</v>
      </c>
      <c r="M23" s="237">
        <f t="shared" si="0"/>
        <v>30000</v>
      </c>
      <c r="N23" s="238">
        <v>146456</v>
      </c>
    </row>
    <row r="24" spans="1:14" s="238" customFormat="1" x14ac:dyDescent="0.25">
      <c r="A24" s="144"/>
      <c r="F24" s="393"/>
      <c r="G24" s="261"/>
      <c r="H24" s="315" t="s">
        <v>3485</v>
      </c>
      <c r="I24" s="301">
        <v>3330000</v>
      </c>
      <c r="K24" s="246" t="s">
        <v>7701</v>
      </c>
      <c r="L24" s="237">
        <v>35000</v>
      </c>
      <c r="M24" s="237">
        <f t="shared" si="0"/>
        <v>70000</v>
      </c>
    </row>
    <row r="25" spans="1:14" s="238" customFormat="1" ht="17.25" customHeight="1" x14ac:dyDescent="0.25">
      <c r="A25" s="144"/>
      <c r="F25" s="393"/>
      <c r="G25" s="261"/>
      <c r="K25" s="246" t="s">
        <v>7702</v>
      </c>
      <c r="L25" s="237">
        <v>30000</v>
      </c>
      <c r="M25" s="237">
        <f t="shared" si="0"/>
        <v>60000</v>
      </c>
    </row>
    <row r="26" spans="1:14" s="238" customFormat="1" x14ac:dyDescent="0.25">
      <c r="A26" s="144"/>
      <c r="F26" s="393"/>
      <c r="G26" s="261"/>
      <c r="K26" s="246" t="s">
        <v>7703</v>
      </c>
      <c r="L26" s="237">
        <v>30000</v>
      </c>
      <c r="M26" s="237">
        <f t="shared" si="0"/>
        <v>60000</v>
      </c>
    </row>
    <row r="27" spans="1:14" s="238" customFormat="1" x14ac:dyDescent="0.25">
      <c r="A27" s="144"/>
      <c r="F27" s="393"/>
      <c r="G27" s="261"/>
      <c r="K27" s="246" t="s">
        <v>7704</v>
      </c>
      <c r="L27" s="237">
        <v>30000</v>
      </c>
      <c r="M27" s="237">
        <f t="shared" si="0"/>
        <v>60000</v>
      </c>
    </row>
    <row r="28" spans="1:14" s="238" customFormat="1" x14ac:dyDescent="0.25">
      <c r="A28" s="144"/>
      <c r="C28" s="484" t="s">
        <v>7780</v>
      </c>
      <c r="D28" s="484"/>
      <c r="F28" s="393"/>
      <c r="G28" s="261"/>
      <c r="K28" s="246" t="s">
        <v>7705</v>
      </c>
      <c r="L28" s="237">
        <v>30000</v>
      </c>
      <c r="M28" s="237">
        <f t="shared" si="0"/>
        <v>60000</v>
      </c>
    </row>
    <row r="29" spans="1:14" s="238" customFormat="1" x14ac:dyDescent="0.25">
      <c r="A29" s="144"/>
      <c r="C29" s="246" t="s">
        <v>884</v>
      </c>
      <c r="D29" s="237">
        <v>310000</v>
      </c>
      <c r="F29" s="393"/>
      <c r="G29" s="261"/>
      <c r="K29" s="246" t="s">
        <v>7706</v>
      </c>
      <c r="L29" s="237">
        <v>15000</v>
      </c>
      <c r="M29" s="237">
        <f t="shared" si="0"/>
        <v>30000</v>
      </c>
    </row>
    <row r="30" spans="1:14" s="238" customFormat="1" x14ac:dyDescent="0.25">
      <c r="A30" s="144"/>
      <c r="C30" s="246" t="s">
        <v>7968</v>
      </c>
      <c r="D30" s="237">
        <v>440000</v>
      </c>
      <c r="F30" s="393"/>
      <c r="G30" s="261"/>
      <c r="K30" s="246" t="s">
        <v>7707</v>
      </c>
      <c r="L30" s="237">
        <v>15000</v>
      </c>
      <c r="M30" s="237">
        <f t="shared" si="0"/>
        <v>30000</v>
      </c>
    </row>
    <row r="31" spans="1:14" s="238" customFormat="1" x14ac:dyDescent="0.25">
      <c r="A31" s="144"/>
      <c r="F31" s="393"/>
      <c r="G31" s="261"/>
      <c r="K31" s="246" t="s">
        <v>7708</v>
      </c>
      <c r="L31" s="237">
        <v>15000</v>
      </c>
      <c r="M31" s="237">
        <f t="shared" si="0"/>
        <v>30000</v>
      </c>
    </row>
    <row r="32" spans="1:14" s="238" customFormat="1" x14ac:dyDescent="0.25">
      <c r="A32" s="144"/>
      <c r="F32" s="393"/>
      <c r="G32" s="261"/>
      <c r="K32" s="246" t="s">
        <v>7709</v>
      </c>
      <c r="L32" s="237">
        <v>3500</v>
      </c>
      <c r="M32" s="237">
        <f t="shared" si="0"/>
        <v>7000</v>
      </c>
    </row>
    <row r="33" spans="1:13" s="238" customFormat="1" x14ac:dyDescent="0.25">
      <c r="A33" s="144"/>
      <c r="F33" s="393"/>
      <c r="G33" s="261"/>
      <c r="K33" s="246" t="s">
        <v>7710</v>
      </c>
      <c r="L33" s="237">
        <v>90000</v>
      </c>
      <c r="M33" s="237">
        <f t="shared" si="0"/>
        <v>180000</v>
      </c>
    </row>
    <row r="34" spans="1:13" s="238" customFormat="1" x14ac:dyDescent="0.25">
      <c r="A34" s="144"/>
      <c r="F34" s="393"/>
      <c r="G34" s="261"/>
      <c r="K34" s="246" t="s">
        <v>7711</v>
      </c>
      <c r="L34" s="237">
        <v>45000</v>
      </c>
      <c r="M34" s="237">
        <f t="shared" si="0"/>
        <v>90000</v>
      </c>
    </row>
    <row r="35" spans="1:13" s="238" customFormat="1" x14ac:dyDescent="0.25">
      <c r="A35" s="144"/>
      <c r="F35" s="393"/>
      <c r="G35" s="261"/>
      <c r="K35" s="246" t="s">
        <v>7712</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309" t="s">
        <v>356</v>
      </c>
      <c r="B1"/>
      <c r="W1" s="502" t="s">
        <v>6527</v>
      </c>
    </row>
    <row r="2" spans="1:31" ht="15" customHeight="1" x14ac:dyDescent="0.25">
      <c r="A2" s="1309"/>
      <c r="B2"/>
      <c r="C2" t="s">
        <v>1473</v>
      </c>
      <c r="Q2" s="381" t="s">
        <v>6861</v>
      </c>
      <c r="S2" s="381" t="s">
        <v>3319</v>
      </c>
      <c r="U2" s="381" t="s">
        <v>3325</v>
      </c>
      <c r="W2" s="531" t="s">
        <v>10462</v>
      </c>
    </row>
    <row r="3" spans="1:31" x14ac:dyDescent="0.25">
      <c r="A3" s="144"/>
      <c r="B3"/>
      <c r="C3" t="s">
        <v>1110</v>
      </c>
      <c r="Q3" s="246" t="s">
        <v>6860</v>
      </c>
      <c r="S3" s="382">
        <f ca="1">TODAY()</f>
        <v>46266</v>
      </c>
      <c r="U3" s="383" t="s">
        <v>5439</v>
      </c>
      <c r="W3" s="458"/>
      <c r="AA3" t="s">
        <v>7349</v>
      </c>
      <c r="AD3" s="381" t="s">
        <v>8930</v>
      </c>
      <c r="AE3" s="381"/>
    </row>
    <row r="4" spans="1:31" x14ac:dyDescent="0.25">
      <c r="A4" s="144"/>
      <c r="B4"/>
      <c r="C4" t="s">
        <v>1474</v>
      </c>
      <c r="Q4" s="492" t="s">
        <v>6856</v>
      </c>
      <c r="S4" s="382">
        <f ca="1">TODAY()-1</f>
        <v>46265</v>
      </c>
      <c r="U4" s="383" t="s">
        <v>911</v>
      </c>
      <c r="W4" s="440"/>
      <c r="AA4" s="653" t="s">
        <v>124</v>
      </c>
      <c r="AB4" s="653" t="s">
        <v>7348</v>
      </c>
      <c r="AD4" t="s">
        <v>8738</v>
      </c>
      <c r="AE4" s="654"/>
    </row>
    <row r="5" spans="1:31" x14ac:dyDescent="0.25">
      <c r="A5" s="144"/>
      <c r="B5"/>
      <c r="Q5" s="492" t="s">
        <v>6857</v>
      </c>
      <c r="S5" s="382">
        <f ca="1">TODAY()-2</f>
        <v>46264</v>
      </c>
      <c r="U5" s="383" t="s">
        <v>1365</v>
      </c>
      <c r="W5" s="440"/>
      <c r="AA5" s="654">
        <v>45964</v>
      </c>
      <c r="AD5" t="s">
        <v>8929</v>
      </c>
      <c r="AE5" s="654"/>
    </row>
    <row r="6" spans="1:31" x14ac:dyDescent="0.25">
      <c r="A6" s="144"/>
      <c r="B6"/>
      <c r="C6" t="s">
        <v>1475</v>
      </c>
      <c r="D6" t="s">
        <v>1477</v>
      </c>
      <c r="E6" t="s">
        <v>1478</v>
      </c>
      <c r="F6" t="s">
        <v>1479</v>
      </c>
      <c r="G6" t="s">
        <v>1480</v>
      </c>
      <c r="H6" t="s">
        <v>1481</v>
      </c>
      <c r="I6" t="s">
        <v>1482</v>
      </c>
      <c r="J6" t="s">
        <v>1483</v>
      </c>
      <c r="K6" t="s">
        <v>1484</v>
      </c>
      <c r="L6" t="s">
        <v>6490</v>
      </c>
      <c r="M6" t="s">
        <v>1485</v>
      </c>
      <c r="N6" t="s">
        <v>1544</v>
      </c>
      <c r="O6" t="s">
        <v>1486</v>
      </c>
      <c r="Q6" s="492" t="s">
        <v>6858</v>
      </c>
      <c r="S6" s="382">
        <f ca="1">TODAY()-3</f>
        <v>46263</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6076</v>
      </c>
      <c r="S7" s="382">
        <f ca="1">TODAY()-4</f>
        <v>46262</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6859</v>
      </c>
      <c r="S8" s="382">
        <f ca="1">TODAY()-5</f>
        <v>46261</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6855</v>
      </c>
      <c r="S9" s="382">
        <f ca="1">TODAY()-6</f>
        <v>46260</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7011</v>
      </c>
      <c r="S10" s="382">
        <f ca="1">TODAY()-7</f>
        <v>46259</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7054</v>
      </c>
      <c r="S11" s="382">
        <f ca="1">TODAY()-6</f>
        <v>46260</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7055</v>
      </c>
      <c r="S12" s="382">
        <f ca="1">TODAY()-7</f>
        <v>46259</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46258</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46257</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46256</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46255</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46254</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46253</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6490</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42" t="s">
        <v>1509</v>
      </c>
      <c r="D48" s="1342"/>
    </row>
    <row r="49" spans="1:7" x14ac:dyDescent="0.25">
      <c r="A49" s="144"/>
      <c r="B49"/>
      <c r="F49" s="381" t="s">
        <v>8819</v>
      </c>
      <c r="G49">
        <v>29000</v>
      </c>
    </row>
    <row r="50" spans="1:7" x14ac:dyDescent="0.25">
      <c r="A50" s="144"/>
      <c r="B50"/>
      <c r="C50" t="s">
        <v>1435</v>
      </c>
      <c r="D50" t="s">
        <v>1509</v>
      </c>
      <c r="G50">
        <v>0</v>
      </c>
    </row>
    <row r="51" spans="1:7" ht="15" customHeight="1" x14ac:dyDescent="0.25">
      <c r="A51" s="144"/>
      <c r="B51"/>
      <c r="C51" t="s">
        <v>1477</v>
      </c>
      <c r="D51" s="75" t="s">
        <v>1510</v>
      </c>
      <c r="F51" t="s">
        <v>8814</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8810</v>
      </c>
    </row>
    <row r="59" spans="1:7" ht="18" customHeight="1" x14ac:dyDescent="0.25">
      <c r="A59" s="144"/>
      <c r="B59"/>
      <c r="C59" t="s">
        <v>1481</v>
      </c>
      <c r="D59" s="75" t="s">
        <v>6473</v>
      </c>
      <c r="F59" t="s">
        <v>8811</v>
      </c>
    </row>
    <row r="60" spans="1:7" ht="15.75" customHeight="1" x14ac:dyDescent="0.25">
      <c r="A60" s="144"/>
      <c r="B60"/>
      <c r="C60" t="s">
        <v>1504</v>
      </c>
      <c r="D60" s="75" t="s">
        <v>6473</v>
      </c>
      <c r="F60" t="s">
        <v>1486</v>
      </c>
    </row>
    <row r="61" spans="1:7" ht="30" x14ac:dyDescent="0.25">
      <c r="A61" s="144"/>
      <c r="B61"/>
      <c r="C61" t="s">
        <v>1482</v>
      </c>
      <c r="D61" s="75" t="s">
        <v>6474</v>
      </c>
      <c r="F61" t="s">
        <v>8812</v>
      </c>
    </row>
    <row r="62" spans="1:7" ht="30" x14ac:dyDescent="0.25">
      <c r="A62" s="144"/>
      <c r="B62"/>
      <c r="C62" t="s">
        <v>1505</v>
      </c>
      <c r="D62" s="75" t="s">
        <v>6475</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8813</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6490</v>
      </c>
      <c r="D67" s="75" t="s">
        <v>542</v>
      </c>
    </row>
    <row r="68" spans="1:6" x14ac:dyDescent="0.25">
      <c r="B68"/>
      <c r="C68" t="s">
        <v>6077</v>
      </c>
      <c r="D68" s="75" t="s">
        <v>542</v>
      </c>
    </row>
    <row r="69" spans="1:6" ht="30" x14ac:dyDescent="0.25">
      <c r="B69"/>
      <c r="C69" t="s">
        <v>1485</v>
      </c>
      <c r="D69" s="75" t="s">
        <v>6476</v>
      </c>
    </row>
    <row r="70" spans="1:6" ht="30" x14ac:dyDescent="0.25">
      <c r="B70"/>
      <c r="C70" t="s">
        <v>1508</v>
      </c>
      <c r="D70" s="75" t="s">
        <v>6476</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42" t="s">
        <v>1513</v>
      </c>
      <c r="D79" s="1342"/>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5997</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5998</v>
      </c>
      <c r="E94" s="74" t="s">
        <v>1520</v>
      </c>
    </row>
    <row r="95" spans="2:5" ht="60" x14ac:dyDescent="0.25">
      <c r="B95"/>
      <c r="C95" t="s">
        <v>2518</v>
      </c>
      <c r="D95" s="74" t="s">
        <v>5999</v>
      </c>
      <c r="E95" s="74" t="s">
        <v>5999</v>
      </c>
    </row>
    <row r="96" spans="2:5" ht="30" x14ac:dyDescent="0.25">
      <c r="B96"/>
      <c r="C96" t="s">
        <v>2517</v>
      </c>
      <c r="D96" s="74" t="s">
        <v>5998</v>
      </c>
      <c r="E96" s="74" t="s">
        <v>6477</v>
      </c>
    </row>
    <row r="97" spans="2:5" ht="90" x14ac:dyDescent="0.25">
      <c r="B97"/>
      <c r="C97" t="s">
        <v>1499</v>
      </c>
      <c r="D97" s="74" t="s">
        <v>6478</v>
      </c>
      <c r="E97" s="74" t="s">
        <v>6478</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42" t="s">
        <v>1521</v>
      </c>
      <c r="D103" s="1342"/>
    </row>
    <row r="104" spans="2:5" x14ac:dyDescent="0.25">
      <c r="B104"/>
    </row>
    <row r="105" spans="2:5" x14ac:dyDescent="0.25">
      <c r="B105"/>
      <c r="C105" t="s">
        <v>22</v>
      </c>
      <c r="D105" t="s">
        <v>1522</v>
      </c>
    </row>
    <row r="106" spans="2:5" x14ac:dyDescent="0.25">
      <c r="B106"/>
      <c r="C106" t="s">
        <v>1487</v>
      </c>
      <c r="D106" s="74" t="s">
        <v>6479</v>
      </c>
    </row>
    <row r="107" spans="2:5" x14ac:dyDescent="0.25">
      <c r="B107"/>
      <c r="C107" t="s">
        <v>2518</v>
      </c>
      <c r="D107" s="74" t="s">
        <v>6479</v>
      </c>
    </row>
    <row r="108" spans="2:5" x14ac:dyDescent="0.25">
      <c r="B108"/>
      <c r="C108" t="s">
        <v>1488</v>
      </c>
      <c r="D108" s="74" t="s">
        <v>6479</v>
      </c>
    </row>
    <row r="109" spans="2:5" x14ac:dyDescent="0.25">
      <c r="B109"/>
      <c r="C109" t="s">
        <v>1489</v>
      </c>
      <c r="D109" s="74" t="s">
        <v>6479</v>
      </c>
    </row>
    <row r="110" spans="2:5" x14ac:dyDescent="0.25">
      <c r="B110"/>
      <c r="C110" t="s">
        <v>1490</v>
      </c>
      <c r="D110" s="74" t="s">
        <v>6479</v>
      </c>
    </row>
    <row r="111" spans="2:5" x14ac:dyDescent="0.25">
      <c r="B111"/>
      <c r="C111" t="s">
        <v>1491</v>
      </c>
      <c r="D111" s="74" t="s">
        <v>6479</v>
      </c>
    </row>
    <row r="112" spans="2:5" x14ac:dyDescent="0.25">
      <c r="B112"/>
      <c r="C112" t="s">
        <v>1492</v>
      </c>
      <c r="D112" s="74" t="s">
        <v>6479</v>
      </c>
    </row>
    <row r="113" spans="2:8" x14ac:dyDescent="0.25">
      <c r="B113"/>
      <c r="C113" t="s">
        <v>2516</v>
      </c>
      <c r="D113" s="74" t="s">
        <v>6479</v>
      </c>
    </row>
    <row r="114" spans="2:8" x14ac:dyDescent="0.25">
      <c r="B114"/>
      <c r="C114" t="s">
        <v>1493</v>
      </c>
      <c r="D114" s="74" t="s">
        <v>6479</v>
      </c>
    </row>
    <row r="115" spans="2:8" x14ac:dyDescent="0.25">
      <c r="B115"/>
      <c r="C115" t="s">
        <v>1494</v>
      </c>
      <c r="D115" s="74" t="s">
        <v>6479</v>
      </c>
    </row>
    <row r="116" spans="2:8" x14ac:dyDescent="0.25">
      <c r="C116" t="s">
        <v>1495</v>
      </c>
      <c r="D116" s="74" t="s">
        <v>6479</v>
      </c>
    </row>
    <row r="117" spans="2:8" x14ac:dyDescent="0.25">
      <c r="C117" t="s">
        <v>1496</v>
      </c>
      <c r="D117" s="74" t="s">
        <v>6479</v>
      </c>
    </row>
    <row r="118" spans="2:8" x14ac:dyDescent="0.25">
      <c r="C118" t="s">
        <v>1497</v>
      </c>
      <c r="D118" s="74" t="s">
        <v>6479</v>
      </c>
    </row>
    <row r="119" spans="2:8" x14ac:dyDescent="0.25">
      <c r="C119" t="s">
        <v>1498</v>
      </c>
      <c r="D119" s="74" t="s">
        <v>6479</v>
      </c>
    </row>
    <row r="120" spans="2:8" x14ac:dyDescent="0.25">
      <c r="C120" t="s">
        <v>2517</v>
      </c>
      <c r="D120" s="74" t="s">
        <v>6479</v>
      </c>
    </row>
    <row r="121" spans="2:8" x14ac:dyDescent="0.25">
      <c r="C121" t="s">
        <v>1499</v>
      </c>
      <c r="D121" s="74" t="s">
        <v>6479</v>
      </c>
    </row>
    <row r="124" spans="2:8" x14ac:dyDescent="0.25">
      <c r="C124" s="142"/>
      <c r="D124" s="142"/>
    </row>
    <row r="126" spans="2:8" x14ac:dyDescent="0.25">
      <c r="C126" t="s">
        <v>30</v>
      </c>
      <c r="D126" t="s">
        <v>148</v>
      </c>
      <c r="E126" t="s">
        <v>3</v>
      </c>
      <c r="F126" t="s">
        <v>1</v>
      </c>
      <c r="G126" t="s">
        <v>6483</v>
      </c>
      <c r="H126" t="s">
        <v>6074</v>
      </c>
    </row>
    <row r="127" spans="2:8" x14ac:dyDescent="0.25">
      <c r="C127" s="865" t="s">
        <v>8473</v>
      </c>
      <c r="D127" s="860">
        <v>1052381966</v>
      </c>
      <c r="E127" s="492">
        <v>3203876866</v>
      </c>
      <c r="F127" s="492" t="s">
        <v>8474</v>
      </c>
      <c r="G127" s="492"/>
      <c r="H127" s="492" t="s">
        <v>8475</v>
      </c>
    </row>
    <row r="128" spans="2:8" x14ac:dyDescent="0.25">
      <c r="C128" s="865" t="s">
        <v>3956</v>
      </c>
      <c r="D128" s="860">
        <v>1116551704</v>
      </c>
      <c r="E128" s="492">
        <v>3208349581</v>
      </c>
      <c r="F128" s="492" t="s">
        <v>8895</v>
      </c>
      <c r="G128" s="492" t="s">
        <v>8896</v>
      </c>
      <c r="H128" s="492" t="s">
        <v>6558</v>
      </c>
    </row>
    <row r="129" spans="3:16" x14ac:dyDescent="0.25">
      <c r="C129" s="865" t="s">
        <v>4268</v>
      </c>
      <c r="D129" s="860"/>
      <c r="E129" s="492"/>
      <c r="F129" s="492"/>
      <c r="G129" s="492"/>
      <c r="H129" s="492"/>
    </row>
    <row r="130" spans="3:16" x14ac:dyDescent="0.25">
      <c r="C130" s="865" t="s">
        <v>8351</v>
      </c>
      <c r="D130" s="860"/>
      <c r="E130" s="492"/>
      <c r="F130" s="492"/>
      <c r="G130" s="492"/>
      <c r="H130" s="492"/>
      <c r="L130" s="271"/>
      <c r="M130" s="271"/>
      <c r="N130" s="271"/>
      <c r="O130" s="271"/>
      <c r="P130" s="271"/>
    </row>
    <row r="131" spans="3:16" x14ac:dyDescent="0.25">
      <c r="C131" s="865" t="s">
        <v>4874</v>
      </c>
      <c r="D131" s="492"/>
      <c r="E131" s="492"/>
      <c r="F131" s="492"/>
      <c r="G131" s="492"/>
      <c r="H131" s="492"/>
    </row>
    <row r="132" spans="3:16" x14ac:dyDescent="0.25">
      <c r="C132" s="492" t="s">
        <v>6579</v>
      </c>
      <c r="D132" s="492">
        <v>26226856</v>
      </c>
      <c r="E132" s="492" t="s">
        <v>6580</v>
      </c>
      <c r="F132" s="492" t="s">
        <v>7166</v>
      </c>
      <c r="G132" s="492" t="s">
        <v>7165</v>
      </c>
      <c r="H132" s="492" t="s">
        <v>6581</v>
      </c>
    </row>
    <row r="133" spans="3:16" x14ac:dyDescent="0.25">
      <c r="C133" s="865" t="s">
        <v>1451</v>
      </c>
      <c r="D133" s="860"/>
      <c r="E133" s="492"/>
      <c r="F133" s="492"/>
      <c r="G133" s="492"/>
      <c r="H133" s="492"/>
    </row>
    <row r="134" spans="3:16" x14ac:dyDescent="0.25">
      <c r="C134" s="865" t="s">
        <v>6261</v>
      </c>
      <c r="D134" s="860"/>
      <c r="E134" s="492"/>
      <c r="F134" s="492"/>
      <c r="G134" s="492"/>
      <c r="H134" s="492"/>
    </row>
    <row r="135" spans="3:16" x14ac:dyDescent="0.25">
      <c r="C135" s="865" t="s">
        <v>6132</v>
      </c>
      <c r="D135" s="492"/>
      <c r="E135" s="492"/>
      <c r="F135" s="492"/>
      <c r="G135" s="492"/>
      <c r="H135" s="492"/>
    </row>
    <row r="136" spans="3:16" x14ac:dyDescent="0.25">
      <c r="C136" s="865" t="s">
        <v>6204</v>
      </c>
      <c r="D136" s="860"/>
      <c r="E136" s="492"/>
      <c r="F136" s="492"/>
      <c r="G136" s="492"/>
      <c r="H136" s="492"/>
    </row>
    <row r="137" spans="3:16" x14ac:dyDescent="0.25">
      <c r="C137" s="865" t="s">
        <v>1641</v>
      </c>
      <c r="D137" s="860"/>
      <c r="E137" s="492"/>
      <c r="F137" s="492"/>
      <c r="G137" s="492"/>
      <c r="H137" s="492"/>
    </row>
    <row r="138" spans="3:16" x14ac:dyDescent="0.25">
      <c r="C138" s="865" t="s">
        <v>5729</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8920</v>
      </c>
      <c r="F140" s="492" t="s">
        <v>8918</v>
      </c>
      <c r="G140" s="492" t="s">
        <v>8919</v>
      </c>
      <c r="H140" s="492" t="s">
        <v>6874</v>
      </c>
    </row>
    <row r="141" spans="3:16" x14ac:dyDescent="0.25">
      <c r="C141" s="865" t="s">
        <v>4081</v>
      </c>
      <c r="D141" s="860"/>
      <c r="E141" s="492"/>
      <c r="F141" s="492"/>
      <c r="G141" s="492"/>
      <c r="H141" s="492"/>
    </row>
    <row r="142" spans="3:16" x14ac:dyDescent="0.25">
      <c r="C142" s="931" t="s">
        <v>5631</v>
      </c>
      <c r="D142" s="861"/>
      <c r="E142" s="863"/>
      <c r="F142" s="863"/>
      <c r="G142" s="863"/>
      <c r="H142" s="863"/>
    </row>
    <row r="143" spans="3:16" x14ac:dyDescent="0.25">
      <c r="C143" s="865" t="s">
        <v>6283</v>
      </c>
      <c r="D143" s="492">
        <v>1004820436</v>
      </c>
      <c r="E143" s="492">
        <v>3102938001</v>
      </c>
      <c r="F143" s="492" t="s">
        <v>6482</v>
      </c>
      <c r="G143" s="492" t="s">
        <v>6484</v>
      </c>
      <c r="H143" s="492" t="s">
        <v>6485</v>
      </c>
    </row>
    <row r="144" spans="3:16" x14ac:dyDescent="0.25">
      <c r="C144" s="865" t="s">
        <v>2357</v>
      </c>
      <c r="D144" s="860"/>
      <c r="E144" s="492"/>
      <c r="F144" s="492"/>
      <c r="G144" s="492"/>
      <c r="H144" s="492"/>
    </row>
    <row r="145" spans="3:8" x14ac:dyDescent="0.25">
      <c r="C145" s="865" t="s">
        <v>4438</v>
      </c>
      <c r="D145" s="860"/>
      <c r="E145" s="492"/>
      <c r="F145" s="492"/>
      <c r="G145" s="492"/>
      <c r="H145" s="492"/>
    </row>
    <row r="146" spans="3:8" x14ac:dyDescent="0.25">
      <c r="C146" s="492" t="s">
        <v>7990</v>
      </c>
      <c r="D146" s="492"/>
      <c r="E146" s="492">
        <v>3108800892</v>
      </c>
      <c r="F146" s="492"/>
      <c r="G146" s="492"/>
      <c r="H146" s="492"/>
    </row>
    <row r="147" spans="3:8" x14ac:dyDescent="0.25">
      <c r="C147" s="865" t="s">
        <v>6491</v>
      </c>
      <c r="D147" s="492">
        <v>1040324301</v>
      </c>
      <c r="E147" s="492" t="s">
        <v>6492</v>
      </c>
      <c r="F147" s="492" t="s">
        <v>6493</v>
      </c>
      <c r="G147" s="492" t="s">
        <v>6494</v>
      </c>
      <c r="H147" s="492" t="s">
        <v>2576</v>
      </c>
    </row>
    <row r="148" spans="3:8" x14ac:dyDescent="0.25">
      <c r="C148" s="865" t="s">
        <v>5195</v>
      </c>
      <c r="D148" s="860"/>
      <c r="E148" s="492"/>
      <c r="F148" s="492"/>
      <c r="G148" s="492"/>
      <c r="H148" s="492"/>
    </row>
    <row r="149" spans="3:8" x14ac:dyDescent="0.25">
      <c r="C149" s="865" t="s">
        <v>5629</v>
      </c>
      <c r="D149" s="860"/>
      <c r="E149" s="492"/>
      <c r="F149" s="492"/>
      <c r="G149" s="492"/>
      <c r="H149" s="492"/>
    </row>
    <row r="150" spans="3:8" x14ac:dyDescent="0.25">
      <c r="C150" s="865" t="s">
        <v>1697</v>
      </c>
      <c r="D150" s="860">
        <v>55065784</v>
      </c>
      <c r="E150" s="492">
        <v>3213211387</v>
      </c>
      <c r="F150" s="867" t="s">
        <v>6481</v>
      </c>
      <c r="G150" s="492"/>
      <c r="H150" s="492" t="s">
        <v>2346</v>
      </c>
    </row>
    <row r="151" spans="3:8" x14ac:dyDescent="0.25">
      <c r="C151" s="865" t="s">
        <v>2802</v>
      </c>
      <c r="D151" s="860"/>
      <c r="E151" s="492"/>
      <c r="F151" s="492"/>
      <c r="G151" s="492"/>
      <c r="H151" s="492"/>
    </row>
    <row r="152" spans="3:8" x14ac:dyDescent="0.25">
      <c r="C152" s="865" t="s">
        <v>4859</v>
      </c>
      <c r="D152" s="492">
        <v>1093786439</v>
      </c>
      <c r="E152" s="492">
        <v>3118767427</v>
      </c>
      <c r="F152" s="492" t="s">
        <v>6946</v>
      </c>
      <c r="G152" s="492" t="s">
        <v>6655</v>
      </c>
      <c r="H152" s="492" t="s">
        <v>6947</v>
      </c>
    </row>
    <row r="153" spans="3:8" x14ac:dyDescent="0.25">
      <c r="C153" s="865" t="s">
        <v>4442</v>
      </c>
      <c r="D153" s="860"/>
      <c r="E153" s="863"/>
      <c r="F153" s="492"/>
      <c r="G153" s="492"/>
      <c r="H153" s="492"/>
    </row>
    <row r="154" spans="3:8" x14ac:dyDescent="0.25">
      <c r="C154" s="866" t="s">
        <v>4158</v>
      </c>
      <c r="D154" s="860"/>
      <c r="E154" s="863"/>
      <c r="F154" s="492"/>
      <c r="G154" s="492"/>
      <c r="H154" s="492"/>
    </row>
    <row r="155" spans="3:8" x14ac:dyDescent="0.25">
      <c r="C155" s="865" t="s">
        <v>5630</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6556</v>
      </c>
      <c r="G158" s="492" t="s">
        <v>6557</v>
      </c>
      <c r="H158" s="492" t="s">
        <v>6558</v>
      </c>
    </row>
    <row r="159" spans="3:8" x14ac:dyDescent="0.25">
      <c r="C159" s="492" t="s">
        <v>7002</v>
      </c>
      <c r="D159" s="492">
        <v>1152688279</v>
      </c>
      <c r="E159" s="492">
        <v>3127353410</v>
      </c>
      <c r="F159" s="492" t="s">
        <v>7003</v>
      </c>
      <c r="G159" s="492" t="s">
        <v>7004</v>
      </c>
      <c r="H159" s="492" t="s">
        <v>214</v>
      </c>
    </row>
    <row r="160" spans="3:8" x14ac:dyDescent="0.25">
      <c r="C160" s="865" t="s">
        <v>1679</v>
      </c>
      <c r="D160" s="860">
        <v>10143659</v>
      </c>
      <c r="E160" s="492">
        <v>3108023377</v>
      </c>
      <c r="F160" s="492" t="s">
        <v>7819</v>
      </c>
      <c r="G160" s="492" t="s">
        <v>5834</v>
      </c>
      <c r="H160" s="492" t="s">
        <v>7818</v>
      </c>
    </row>
    <row r="161" spans="3:8" x14ac:dyDescent="0.25">
      <c r="C161" s="492" t="s">
        <v>6512</v>
      </c>
      <c r="D161" s="492">
        <v>1065639364</v>
      </c>
      <c r="E161" s="492">
        <v>3185211670</v>
      </c>
      <c r="F161" s="492" t="s">
        <v>6513</v>
      </c>
      <c r="G161" s="492" t="s">
        <v>6514</v>
      </c>
      <c r="H161" s="492" t="s">
        <v>6515</v>
      </c>
    </row>
    <row r="162" spans="3:8" x14ac:dyDescent="0.25">
      <c r="C162" s="865" t="s">
        <v>587</v>
      </c>
      <c r="D162" s="860"/>
      <c r="E162" s="492"/>
      <c r="F162" s="492"/>
      <c r="G162" s="492"/>
      <c r="H162" s="492"/>
    </row>
    <row r="163" spans="3:8" x14ac:dyDescent="0.25">
      <c r="C163" s="862" t="s">
        <v>6548</v>
      </c>
      <c r="D163" s="863">
        <v>1123087182</v>
      </c>
      <c r="E163" s="863">
        <v>3204880944</v>
      </c>
      <c r="F163" s="863" t="s">
        <v>6549</v>
      </c>
      <c r="G163" s="863" t="s">
        <v>6550</v>
      </c>
      <c r="H163" s="863" t="s">
        <v>6551</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4156</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6082</v>
      </c>
      <c r="D172" s="860"/>
      <c r="E172" s="492"/>
      <c r="F172" s="492"/>
      <c r="G172" s="492"/>
      <c r="H172" s="492"/>
    </row>
    <row r="173" spans="3:8" x14ac:dyDescent="0.25">
      <c r="C173" s="60" t="s">
        <v>8639</v>
      </c>
      <c r="D173" s="60">
        <v>1127947298</v>
      </c>
      <c r="E173" s="60">
        <v>3007154334</v>
      </c>
      <c r="F173" s="60" t="s">
        <v>8640</v>
      </c>
      <c r="G173" s="60" t="s">
        <v>8641</v>
      </c>
      <c r="H173" s="60" t="s">
        <v>1488</v>
      </c>
    </row>
    <row r="174" spans="3:8" x14ac:dyDescent="0.25">
      <c r="C174" s="866" t="s">
        <v>4540</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5929</v>
      </c>
      <c r="D177" s="860"/>
      <c r="E177" s="492"/>
      <c r="F177" s="492"/>
      <c r="G177" s="492"/>
      <c r="H177" s="492"/>
    </row>
    <row r="178" spans="3:8" x14ac:dyDescent="0.25">
      <c r="C178" s="865" t="s">
        <v>3288</v>
      </c>
      <c r="D178" s="860"/>
      <c r="E178" s="492"/>
      <c r="F178" s="492"/>
      <c r="G178" s="492"/>
      <c r="H178" s="492"/>
    </row>
    <row r="179" spans="3:8" x14ac:dyDescent="0.25">
      <c r="C179" s="60" t="s">
        <v>8843</v>
      </c>
      <c r="D179" s="60">
        <v>1109421844</v>
      </c>
      <c r="E179" s="60">
        <v>3158807527</v>
      </c>
      <c r="F179" s="60" t="s">
        <v>8844</v>
      </c>
      <c r="G179" s="60"/>
      <c r="H179" s="60" t="s">
        <v>8845</v>
      </c>
    </row>
    <row r="180" spans="3:8" x14ac:dyDescent="0.25">
      <c r="C180" s="492" t="s">
        <v>8132</v>
      </c>
      <c r="D180" s="492"/>
      <c r="E180" s="492"/>
      <c r="F180" s="492"/>
      <c r="G180" s="492"/>
      <c r="H180" s="492"/>
    </row>
    <row r="181" spans="3:8" x14ac:dyDescent="0.25">
      <c r="C181" s="866" t="s">
        <v>6178</v>
      </c>
      <c r="D181" s="861">
        <v>13879087</v>
      </c>
      <c r="E181" s="863">
        <v>3137443853</v>
      </c>
      <c r="F181" s="863" t="s">
        <v>8407</v>
      </c>
      <c r="G181" s="863" t="s">
        <v>8406</v>
      </c>
      <c r="H181" s="863" t="s">
        <v>6546</v>
      </c>
    </row>
    <row r="182" spans="3:8" x14ac:dyDescent="0.25">
      <c r="C182" s="866" t="s">
        <v>1792</v>
      </c>
      <c r="D182" s="861"/>
      <c r="E182" s="863"/>
      <c r="F182" s="863"/>
      <c r="G182" s="863"/>
      <c r="H182" s="863"/>
    </row>
    <row r="183" spans="3:8" x14ac:dyDescent="0.25">
      <c r="C183" s="896" t="s">
        <v>8863</v>
      </c>
      <c r="D183" s="523" t="s">
        <v>8864</v>
      </c>
      <c r="E183" s="523">
        <v>3147332718</v>
      </c>
      <c r="F183" s="523" t="s">
        <v>8865</v>
      </c>
      <c r="G183" s="523" t="s">
        <v>8866</v>
      </c>
      <c r="H183" s="523" t="s">
        <v>8867</v>
      </c>
    </row>
    <row r="184" spans="3:8" x14ac:dyDescent="0.25">
      <c r="C184" s="866" t="s">
        <v>3478</v>
      </c>
      <c r="D184" s="861"/>
      <c r="E184" s="863"/>
      <c r="F184" s="863"/>
      <c r="G184" s="863"/>
      <c r="H184" s="863"/>
    </row>
    <row r="185" spans="3:8" x14ac:dyDescent="0.25">
      <c r="C185" s="896" t="s">
        <v>8733</v>
      </c>
      <c r="D185" s="523">
        <v>1086921424</v>
      </c>
      <c r="E185" s="523" t="s">
        <v>8737</v>
      </c>
      <c r="F185" s="523" t="s">
        <v>8734</v>
      </c>
      <c r="G185" s="523" t="s">
        <v>8735</v>
      </c>
      <c r="H185" s="523" t="s">
        <v>8736</v>
      </c>
    </row>
    <row r="186" spans="3:8" x14ac:dyDescent="0.25">
      <c r="C186" s="862" t="s">
        <v>1930</v>
      </c>
      <c r="D186" s="863">
        <v>1090512741</v>
      </c>
      <c r="E186" s="863">
        <v>3054550032</v>
      </c>
      <c r="F186" s="863" t="s">
        <v>6553</v>
      </c>
      <c r="G186" s="863" t="s">
        <v>6554</v>
      </c>
      <c r="H186" s="863" t="s">
        <v>6555</v>
      </c>
    </row>
    <row r="187" spans="3:8" x14ac:dyDescent="0.25">
      <c r="C187" s="862" t="s">
        <v>6560</v>
      </c>
      <c r="D187" s="863">
        <v>88268652</v>
      </c>
      <c r="E187" s="863" t="s">
        <v>6559</v>
      </c>
      <c r="F187" s="863"/>
      <c r="G187" s="863" t="s">
        <v>6561</v>
      </c>
      <c r="H187" s="863" t="s">
        <v>214</v>
      </c>
    </row>
    <row r="188" spans="3:8" x14ac:dyDescent="0.25">
      <c r="C188" s="866" t="s">
        <v>2071</v>
      </c>
      <c r="D188" s="861"/>
      <c r="E188" s="863"/>
      <c r="F188" s="863"/>
      <c r="G188" s="863"/>
      <c r="H188" s="863"/>
    </row>
    <row r="189" spans="3:8" x14ac:dyDescent="0.25">
      <c r="C189" s="862" t="s">
        <v>6775</v>
      </c>
      <c r="D189" s="863">
        <v>12278009</v>
      </c>
      <c r="E189" s="863">
        <v>3105668378</v>
      </c>
      <c r="F189" s="863" t="s">
        <v>6776</v>
      </c>
      <c r="G189" s="863" t="s">
        <v>6777</v>
      </c>
      <c r="H189" s="863" t="s">
        <v>6778</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5344</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6995</v>
      </c>
      <c r="D195" s="863">
        <v>55064705</v>
      </c>
      <c r="E195" s="863">
        <v>3112337325</v>
      </c>
      <c r="F195" s="863" t="s">
        <v>6996</v>
      </c>
      <c r="G195" s="863"/>
      <c r="H195" s="863" t="s">
        <v>6997</v>
      </c>
    </row>
    <row r="196" spans="3:8" x14ac:dyDescent="0.25">
      <c r="C196" s="866" t="s">
        <v>2316</v>
      </c>
      <c r="D196" s="863"/>
      <c r="E196" s="863"/>
      <c r="F196" s="863"/>
      <c r="G196" s="863"/>
      <c r="H196" s="863"/>
    </row>
    <row r="197" spans="3:8" x14ac:dyDescent="0.25">
      <c r="C197" s="866" t="s">
        <v>4734</v>
      </c>
      <c r="D197" s="863"/>
      <c r="E197" s="863"/>
      <c r="F197" s="863"/>
      <c r="G197" s="863"/>
      <c r="H197" s="863"/>
    </row>
    <row r="198" spans="3:8" x14ac:dyDescent="0.25">
      <c r="C198" s="862" t="s">
        <v>1439</v>
      </c>
      <c r="D198" s="863">
        <v>1113531584</v>
      </c>
      <c r="E198" s="863">
        <v>3183073193</v>
      </c>
      <c r="F198" s="863" t="s">
        <v>6945</v>
      </c>
      <c r="G198" s="863" t="s">
        <v>6655</v>
      </c>
      <c r="H198" s="863" t="s">
        <v>6944</v>
      </c>
    </row>
    <row r="199" spans="3:8" x14ac:dyDescent="0.25">
      <c r="C199" s="865" t="s">
        <v>1439</v>
      </c>
      <c r="D199" s="492"/>
      <c r="E199" s="492"/>
      <c r="F199" s="492"/>
      <c r="G199" s="492"/>
      <c r="H199" s="492"/>
    </row>
    <row r="200" spans="3:8" x14ac:dyDescent="0.25">
      <c r="C200" s="492" t="s">
        <v>6543</v>
      </c>
      <c r="D200" s="492">
        <v>12999530</v>
      </c>
      <c r="E200" s="492">
        <v>3187045257</v>
      </c>
      <c r="F200" s="492" t="s">
        <v>6544</v>
      </c>
      <c r="G200" s="492" t="s">
        <v>6545</v>
      </c>
      <c r="H200" s="492" t="s">
        <v>6546</v>
      </c>
    </row>
    <row r="201" spans="3:8" x14ac:dyDescent="0.25">
      <c r="C201" s="866" t="s">
        <v>5009</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8414</v>
      </c>
      <c r="D206" s="60">
        <v>1104703901</v>
      </c>
      <c r="E206" s="60">
        <v>3126206932</v>
      </c>
      <c r="F206" s="60" t="s">
        <v>8415</v>
      </c>
      <c r="G206" s="60" t="s">
        <v>8416</v>
      </c>
      <c r="H206" s="60" t="s">
        <v>8417</v>
      </c>
    </row>
    <row r="207" spans="3:8" x14ac:dyDescent="0.25">
      <c r="C207" s="865" t="s">
        <v>573</v>
      </c>
      <c r="D207" s="492"/>
      <c r="E207" s="492">
        <v>3118201043</v>
      </c>
      <c r="F207" s="492" t="s">
        <v>7815</v>
      </c>
      <c r="G207" s="492"/>
      <c r="H207" s="492" t="s">
        <v>7816</v>
      </c>
    </row>
    <row r="208" spans="3:8" x14ac:dyDescent="0.25">
      <c r="C208" s="866" t="s">
        <v>3216</v>
      </c>
      <c r="D208" s="863"/>
      <c r="E208" s="863"/>
      <c r="F208" s="863"/>
      <c r="G208" s="863"/>
      <c r="H208" s="863"/>
    </row>
    <row r="209" spans="3:8" x14ac:dyDescent="0.25">
      <c r="C209" s="866" t="s">
        <v>5010</v>
      </c>
      <c r="D209" s="861">
        <v>24549981</v>
      </c>
      <c r="E209" s="863">
        <v>3242454050</v>
      </c>
      <c r="F209" s="863" t="s">
        <v>7817</v>
      </c>
      <c r="G209" s="863"/>
      <c r="H209" s="863" t="s">
        <v>7818</v>
      </c>
    </row>
    <row r="210" spans="3:8" x14ac:dyDescent="0.25">
      <c r="C210" s="896" t="s">
        <v>8683</v>
      </c>
      <c r="D210" s="523"/>
      <c r="E210" s="523"/>
      <c r="F210" s="523"/>
      <c r="G210" s="523"/>
      <c r="H210" s="523"/>
    </row>
    <row r="211" spans="3:8" x14ac:dyDescent="0.25">
      <c r="C211" s="70" t="s">
        <v>8589</v>
      </c>
      <c r="D211" s="375">
        <v>1087193527</v>
      </c>
      <c r="E211" s="375">
        <v>3168711238</v>
      </c>
      <c r="F211" s="375"/>
      <c r="G211" s="375"/>
      <c r="H211" s="375" t="s">
        <v>8590</v>
      </c>
    </row>
    <row r="212" spans="3:8" x14ac:dyDescent="0.25">
      <c r="C212" s="865" t="s">
        <v>4004</v>
      </c>
      <c r="D212" s="492"/>
      <c r="E212" s="492"/>
      <c r="F212" s="492"/>
      <c r="G212" s="492"/>
      <c r="H212" s="492"/>
    </row>
    <row r="213" spans="3:8" x14ac:dyDescent="0.25">
      <c r="C213" s="866" t="s">
        <v>4391</v>
      </c>
      <c r="D213" s="863"/>
      <c r="E213" s="863"/>
      <c r="F213" s="863"/>
      <c r="G213" s="863"/>
      <c r="H213" s="863"/>
    </row>
    <row r="214" spans="3:8" x14ac:dyDescent="0.25">
      <c r="C214" s="866" t="s">
        <v>8532</v>
      </c>
      <c r="D214" s="861"/>
      <c r="E214" s="863"/>
      <c r="F214" s="863"/>
      <c r="G214" s="863"/>
      <c r="H214" s="863"/>
    </row>
    <row r="215" spans="3:8" x14ac:dyDescent="0.25">
      <c r="C215" s="866" t="s">
        <v>8249</v>
      </c>
      <c r="D215" s="863">
        <v>1069748639</v>
      </c>
      <c r="E215" s="863">
        <v>3192982415</v>
      </c>
      <c r="F215" s="863" t="s">
        <v>8250</v>
      </c>
      <c r="G215" s="863" t="s">
        <v>7650</v>
      </c>
      <c r="H215" s="863" t="s">
        <v>8251</v>
      </c>
    </row>
    <row r="216" spans="3:8" x14ac:dyDescent="0.25">
      <c r="C216" s="866" t="s">
        <v>4439</v>
      </c>
      <c r="D216" s="863"/>
      <c r="E216" s="863"/>
      <c r="F216" s="863"/>
      <c r="G216" s="863"/>
      <c r="H216" s="863"/>
    </row>
    <row r="217" spans="3:8" x14ac:dyDescent="0.25">
      <c r="C217" s="866" t="s">
        <v>8483</v>
      </c>
      <c r="D217" s="861"/>
      <c r="E217" s="863"/>
      <c r="F217" s="863"/>
      <c r="G217" s="863"/>
      <c r="H217" s="863"/>
    </row>
    <row r="218" spans="3:8" x14ac:dyDescent="0.25">
      <c r="C218" s="866" t="s">
        <v>5300</v>
      </c>
      <c r="D218" s="861">
        <v>94252868</v>
      </c>
      <c r="E218" s="863">
        <v>3104214044</v>
      </c>
      <c r="F218" s="863" t="s">
        <v>8337</v>
      </c>
      <c r="G218" s="863"/>
      <c r="H218" s="863" t="s">
        <v>8338</v>
      </c>
    </row>
    <row r="219" spans="3:8" x14ac:dyDescent="0.25">
      <c r="C219" s="896" t="s">
        <v>8670</v>
      </c>
      <c r="D219" s="523">
        <v>1193522972</v>
      </c>
      <c r="E219" s="523">
        <v>3203098200</v>
      </c>
      <c r="F219" s="523" t="s">
        <v>8671</v>
      </c>
      <c r="G219" s="523" t="s">
        <v>6644</v>
      </c>
      <c r="H219" s="523" t="s">
        <v>6078</v>
      </c>
    </row>
    <row r="220" spans="3:8" x14ac:dyDescent="0.25">
      <c r="C220" s="862" t="s">
        <v>6666</v>
      </c>
      <c r="D220" s="863">
        <v>1026148012</v>
      </c>
      <c r="E220" s="863"/>
      <c r="F220" s="863"/>
      <c r="G220" s="863"/>
      <c r="H220" s="863"/>
    </row>
    <row r="221" spans="3:8" x14ac:dyDescent="0.25">
      <c r="C221" s="862" t="s">
        <v>6753</v>
      </c>
      <c r="D221" s="863">
        <v>80186487</v>
      </c>
      <c r="E221" s="863" t="s">
        <v>6757</v>
      </c>
      <c r="F221" s="863" t="s">
        <v>6755</v>
      </c>
      <c r="G221" s="863" t="s">
        <v>6756</v>
      </c>
      <c r="H221" s="863" t="s">
        <v>6754</v>
      </c>
    </row>
    <row r="222" spans="3:8" x14ac:dyDescent="0.25">
      <c r="C222" s="866" t="s">
        <v>3601</v>
      </c>
      <c r="D222" s="863"/>
      <c r="E222" s="863"/>
      <c r="F222" s="863"/>
      <c r="G222" s="863"/>
      <c r="H222" s="863"/>
    </row>
    <row r="223" spans="3:8" x14ac:dyDescent="0.25">
      <c r="C223" s="862" t="s">
        <v>6508</v>
      </c>
      <c r="D223" s="863">
        <v>1073320619</v>
      </c>
      <c r="E223" s="863">
        <v>3013047926</v>
      </c>
      <c r="F223" s="863" t="s">
        <v>6509</v>
      </c>
      <c r="G223" s="863"/>
      <c r="H223" s="863" t="s">
        <v>6510</v>
      </c>
    </row>
    <row r="224" spans="3:8" x14ac:dyDescent="0.25">
      <c r="C224" s="866" t="s">
        <v>9119</v>
      </c>
      <c r="D224" s="861">
        <v>98397660</v>
      </c>
      <c r="E224" s="863">
        <v>3117169066</v>
      </c>
      <c r="F224" s="863" t="s">
        <v>9120</v>
      </c>
      <c r="G224" s="863" t="s">
        <v>9121</v>
      </c>
      <c r="H224" s="863" t="s">
        <v>6546</v>
      </c>
    </row>
    <row r="225" spans="3:8" x14ac:dyDescent="0.25">
      <c r="C225" s="866" t="s">
        <v>6087</v>
      </c>
      <c r="D225" s="861"/>
      <c r="E225" s="863"/>
      <c r="F225" s="863"/>
      <c r="G225" s="863"/>
      <c r="H225" s="863"/>
    </row>
    <row r="226" spans="3:8" x14ac:dyDescent="0.25">
      <c r="C226" s="862" t="s">
        <v>7117</v>
      </c>
      <c r="D226" s="863">
        <v>94491596</v>
      </c>
      <c r="E226" s="863">
        <v>3167623233</v>
      </c>
      <c r="F226" s="863" t="s">
        <v>7118</v>
      </c>
      <c r="G226" s="863" t="s">
        <v>7119</v>
      </c>
      <c r="H226" s="863" t="s">
        <v>7120</v>
      </c>
    </row>
    <row r="227" spans="3:8" x14ac:dyDescent="0.25">
      <c r="C227" s="896" t="s">
        <v>9095</v>
      </c>
      <c r="D227" s="523">
        <v>8264936</v>
      </c>
      <c r="E227" s="523">
        <v>3136219290</v>
      </c>
      <c r="F227" s="523" t="s">
        <v>9062</v>
      </c>
      <c r="G227" s="523" t="s">
        <v>4416</v>
      </c>
      <c r="H227" s="523" t="s">
        <v>214</v>
      </c>
    </row>
    <row r="228" spans="3:8" x14ac:dyDescent="0.25">
      <c r="C228" s="862" t="s">
        <v>7384</v>
      </c>
      <c r="D228" s="863">
        <v>1109492827</v>
      </c>
      <c r="E228" s="863">
        <v>3508228771</v>
      </c>
      <c r="F228" s="863"/>
      <c r="G228" s="863"/>
      <c r="H228" s="863"/>
    </row>
    <row r="229" spans="3:8" x14ac:dyDescent="0.25">
      <c r="C229" s="862" t="s">
        <v>8100</v>
      </c>
      <c r="D229" s="863">
        <v>1122646799</v>
      </c>
      <c r="E229" s="490" t="s">
        <v>8101</v>
      </c>
      <c r="F229" s="863"/>
      <c r="G229" s="863"/>
      <c r="H229" s="863"/>
    </row>
    <row r="230" spans="3:8" x14ac:dyDescent="0.25">
      <c r="C230" s="896" t="s">
        <v>8452</v>
      </c>
      <c r="D230" s="523"/>
      <c r="E230" s="523" t="s">
        <v>8456</v>
      </c>
      <c r="F230" s="523" t="s">
        <v>8453</v>
      </c>
      <c r="G230" s="523" t="s">
        <v>8454</v>
      </c>
      <c r="H230" s="523" t="s">
        <v>8455</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7714</v>
      </c>
      <c r="D233" s="861">
        <v>12979354</v>
      </c>
      <c r="E233" s="863"/>
      <c r="F233" s="863"/>
      <c r="G233" s="863"/>
      <c r="H233" s="863"/>
    </row>
    <row r="234" spans="3:8" x14ac:dyDescent="0.25">
      <c r="C234" s="896" t="s">
        <v>8424</v>
      </c>
      <c r="D234" s="523">
        <v>71753634</v>
      </c>
      <c r="E234" s="523" t="s">
        <v>8425</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5940</v>
      </c>
      <c r="D237" s="861">
        <v>10283183</v>
      </c>
      <c r="E237" s="863">
        <v>3013113641</v>
      </c>
      <c r="F237" s="863" t="s">
        <v>7624</v>
      </c>
      <c r="G237" s="863" t="s">
        <v>7625</v>
      </c>
      <c r="H237" s="863" t="s">
        <v>7626</v>
      </c>
    </row>
    <row r="238" spans="3:8" x14ac:dyDescent="0.25">
      <c r="C238" s="866" t="s">
        <v>7785</v>
      </c>
      <c r="D238" s="861">
        <v>1128479952</v>
      </c>
      <c r="E238" s="863">
        <v>3237201814</v>
      </c>
      <c r="F238" s="863"/>
      <c r="G238" s="863" t="s">
        <v>7786</v>
      </c>
      <c r="H238" s="863" t="s">
        <v>214</v>
      </c>
    </row>
    <row r="239" spans="3:8" x14ac:dyDescent="0.25">
      <c r="C239" s="866" t="s">
        <v>1867</v>
      </c>
      <c r="D239" s="863"/>
      <c r="E239" s="863"/>
      <c r="F239" s="863"/>
      <c r="G239" s="863"/>
      <c r="H239" s="863"/>
    </row>
    <row r="240" spans="3:8" x14ac:dyDescent="0.25">
      <c r="C240" s="866" t="s">
        <v>7222</v>
      </c>
      <c r="D240" s="861"/>
      <c r="E240" s="863"/>
      <c r="F240" s="863"/>
      <c r="G240" s="863"/>
      <c r="H240" s="863"/>
    </row>
    <row r="241" spans="3:8" x14ac:dyDescent="0.25">
      <c r="C241" s="862" t="s">
        <v>6511</v>
      </c>
      <c r="D241" s="863">
        <v>1118574515</v>
      </c>
      <c r="E241" s="863">
        <v>3108132844</v>
      </c>
      <c r="F241" s="863" t="s">
        <v>7111</v>
      </c>
      <c r="G241" s="863" t="s">
        <v>7112</v>
      </c>
      <c r="H241" s="863" t="s">
        <v>7113</v>
      </c>
    </row>
    <row r="242" spans="3:8" x14ac:dyDescent="0.25">
      <c r="C242" s="896" t="s">
        <v>8426</v>
      </c>
      <c r="D242" s="523">
        <v>13515125</v>
      </c>
      <c r="E242" s="523">
        <v>3108067331</v>
      </c>
      <c r="F242" s="523" t="s">
        <v>8427</v>
      </c>
      <c r="G242" s="523" t="s">
        <v>8428</v>
      </c>
      <c r="H242" s="523" t="s">
        <v>8429</v>
      </c>
    </row>
    <row r="243" spans="3:8" x14ac:dyDescent="0.25">
      <c r="C243" s="862" t="s">
        <v>6799</v>
      </c>
      <c r="D243" s="863">
        <v>1061528297</v>
      </c>
      <c r="E243" s="863">
        <v>3216216596</v>
      </c>
      <c r="F243" s="863" t="s">
        <v>6800</v>
      </c>
      <c r="G243" s="863"/>
      <c r="H243" s="863" t="s">
        <v>6801</v>
      </c>
    </row>
    <row r="244" spans="3:8" x14ac:dyDescent="0.25">
      <c r="C244" s="866" t="s">
        <v>3454</v>
      </c>
      <c r="D244" s="863">
        <v>10756319</v>
      </c>
      <c r="E244" s="863">
        <v>3207464393</v>
      </c>
      <c r="F244" s="863" t="s">
        <v>8039</v>
      </c>
      <c r="G244" s="863" t="s">
        <v>8040</v>
      </c>
      <c r="H244" s="863" t="s">
        <v>6801</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8354</v>
      </c>
      <c r="D248" s="861">
        <v>1090383761</v>
      </c>
      <c r="E248" s="863" t="s">
        <v>8357</v>
      </c>
      <c r="F248" s="863" t="s">
        <v>8355</v>
      </c>
      <c r="G248" s="863" t="s">
        <v>8356</v>
      </c>
      <c r="H248" s="863" t="s">
        <v>6555</v>
      </c>
    </row>
    <row r="249" spans="3:8" x14ac:dyDescent="0.25">
      <c r="C249" s="896" t="s">
        <v>9158</v>
      </c>
      <c r="D249" s="523">
        <v>93136166</v>
      </c>
      <c r="E249" s="523">
        <v>3114916478</v>
      </c>
      <c r="F249" s="523" t="s">
        <v>9159</v>
      </c>
      <c r="G249" s="523" t="s">
        <v>9137</v>
      </c>
      <c r="H249" s="523" t="s">
        <v>9160</v>
      </c>
    </row>
    <row r="250" spans="3:8" x14ac:dyDescent="0.25">
      <c r="C250" s="866" t="s">
        <v>3336</v>
      </c>
      <c r="D250" s="863"/>
      <c r="E250" s="863"/>
      <c r="F250" s="863"/>
      <c r="G250" s="863"/>
      <c r="H250" s="863"/>
    </row>
    <row r="251" spans="3:8" x14ac:dyDescent="0.25">
      <c r="C251" s="896" t="s">
        <v>8595</v>
      </c>
      <c r="D251" s="523">
        <v>37688481</v>
      </c>
      <c r="E251" s="523" t="s">
        <v>8596</v>
      </c>
      <c r="F251" s="523" t="s">
        <v>8598</v>
      </c>
      <c r="G251" s="523" t="s">
        <v>8597</v>
      </c>
      <c r="H251" s="523" t="s">
        <v>8599</v>
      </c>
    </row>
    <row r="252" spans="3:8" x14ac:dyDescent="0.25">
      <c r="C252" s="896" t="s">
        <v>8421</v>
      </c>
      <c r="D252" s="523">
        <v>1061544157</v>
      </c>
      <c r="E252" s="523">
        <v>3116010701</v>
      </c>
      <c r="F252" s="523" t="s">
        <v>8422</v>
      </c>
      <c r="G252" s="523" t="s">
        <v>8423</v>
      </c>
      <c r="H252" s="523" t="s">
        <v>6801</v>
      </c>
    </row>
    <row r="253" spans="3:8" x14ac:dyDescent="0.25">
      <c r="C253" s="862" t="s">
        <v>8191</v>
      </c>
      <c r="D253" s="863"/>
      <c r="E253" s="863">
        <v>3134136223</v>
      </c>
      <c r="F253" s="863" t="s">
        <v>8192</v>
      </c>
      <c r="G253" s="863" t="s">
        <v>8193</v>
      </c>
      <c r="H253" s="863" t="s">
        <v>8194</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7473</v>
      </c>
      <c r="D256" s="492"/>
      <c r="E256" s="492"/>
      <c r="F256" s="492"/>
      <c r="G256" s="492"/>
      <c r="H256" s="492"/>
    </row>
    <row r="257" spans="3:8" x14ac:dyDescent="0.25">
      <c r="C257" s="492" t="s">
        <v>8041</v>
      </c>
      <c r="D257" s="492">
        <v>59660282</v>
      </c>
      <c r="E257" s="492">
        <v>3104429804</v>
      </c>
      <c r="F257" s="492" t="s">
        <v>8044</v>
      </c>
      <c r="G257" s="492" t="s">
        <v>8043</v>
      </c>
      <c r="H257" s="492" t="s">
        <v>8042</v>
      </c>
    </row>
    <row r="258" spans="3:8" x14ac:dyDescent="0.25">
      <c r="C258" s="865" t="s">
        <v>5558</v>
      </c>
      <c r="D258" s="492"/>
      <c r="E258" s="492"/>
      <c r="F258" s="492"/>
      <c r="G258" s="492"/>
      <c r="H258" s="492"/>
    </row>
    <row r="259" spans="3:8" x14ac:dyDescent="0.25">
      <c r="C259" s="866" t="s">
        <v>1973</v>
      </c>
      <c r="D259" s="863"/>
      <c r="E259" s="863"/>
      <c r="F259" s="863"/>
      <c r="G259" s="863"/>
      <c r="H259" s="863"/>
    </row>
    <row r="260" spans="3:8" x14ac:dyDescent="0.25">
      <c r="C260" s="866" t="s">
        <v>4890</v>
      </c>
      <c r="D260" s="863"/>
      <c r="E260" s="863"/>
      <c r="F260" s="863"/>
      <c r="G260" s="863"/>
      <c r="H260" s="863"/>
    </row>
    <row r="261" spans="3:8" x14ac:dyDescent="0.25">
      <c r="C261" s="866" t="s">
        <v>582</v>
      </c>
      <c r="D261" s="863">
        <v>88288946</v>
      </c>
      <c r="E261" s="863" t="s">
        <v>7614</v>
      </c>
      <c r="F261" s="863" t="s">
        <v>7615</v>
      </c>
      <c r="G261" s="863" t="s">
        <v>7616</v>
      </c>
      <c r="H261" s="863" t="s">
        <v>6947</v>
      </c>
    </row>
    <row r="262" spans="3:8" x14ac:dyDescent="0.25">
      <c r="C262" s="862" t="s">
        <v>6642</v>
      </c>
      <c r="D262" s="863">
        <v>9016297711</v>
      </c>
      <c r="E262" s="863" t="s">
        <v>6656</v>
      </c>
      <c r="F262" s="863" t="s">
        <v>6643</v>
      </c>
      <c r="G262" s="863" t="s">
        <v>6644</v>
      </c>
      <c r="H262" s="863" t="s">
        <v>6657</v>
      </c>
    </row>
    <row r="263" spans="3:8" x14ac:dyDescent="0.25">
      <c r="C263" s="896" t="s">
        <v>8576</v>
      </c>
      <c r="D263" s="523">
        <v>1073503148</v>
      </c>
      <c r="E263" s="523" t="s">
        <v>8577</v>
      </c>
      <c r="F263" s="523" t="s">
        <v>8578</v>
      </c>
      <c r="G263" s="523" t="s">
        <v>5834</v>
      </c>
      <c r="H263" s="523" t="s">
        <v>8579</v>
      </c>
    </row>
    <row r="264" spans="3:8" x14ac:dyDescent="0.25">
      <c r="C264" s="866" t="s">
        <v>1636</v>
      </c>
      <c r="D264" s="863"/>
      <c r="E264" s="863"/>
      <c r="F264" s="863"/>
      <c r="G264" s="863"/>
      <c r="H264" s="863"/>
    </row>
    <row r="265" spans="3:8" x14ac:dyDescent="0.25">
      <c r="C265" s="866" t="s">
        <v>2650</v>
      </c>
      <c r="D265" s="863">
        <v>30737854</v>
      </c>
      <c r="E265" s="863">
        <v>3227314462</v>
      </c>
      <c r="F265" s="863" t="s">
        <v>8587</v>
      </c>
      <c r="G265" s="863" t="s">
        <v>8588</v>
      </c>
      <c r="H265" s="863" t="s">
        <v>8480</v>
      </c>
    </row>
    <row r="266" spans="3:8" x14ac:dyDescent="0.25">
      <c r="C266" s="866" t="s">
        <v>5632</v>
      </c>
      <c r="D266" s="861"/>
      <c r="E266" s="863"/>
      <c r="F266" s="863"/>
      <c r="G266" s="863"/>
      <c r="H266" s="863"/>
    </row>
    <row r="267" spans="3:8" x14ac:dyDescent="0.25">
      <c r="C267" s="896" t="s">
        <v>8988</v>
      </c>
      <c r="D267" s="523">
        <v>52359275</v>
      </c>
      <c r="E267" s="523">
        <v>3172493267</v>
      </c>
      <c r="F267" s="523" t="s">
        <v>9137</v>
      </c>
      <c r="G267" s="523" t="s">
        <v>8990</v>
      </c>
      <c r="H267" s="523" t="s">
        <v>8989</v>
      </c>
    </row>
    <row r="268" spans="3:8" x14ac:dyDescent="0.25">
      <c r="C268" s="862" t="s">
        <v>6876</v>
      </c>
      <c r="D268" s="863">
        <v>31983287</v>
      </c>
      <c r="E268" s="863">
        <v>3166425549</v>
      </c>
      <c r="F268" s="863" t="s">
        <v>6877</v>
      </c>
      <c r="G268" s="863" t="s">
        <v>6878</v>
      </c>
      <c r="H268" s="863" t="s">
        <v>6874</v>
      </c>
    </row>
    <row r="269" spans="3:8" x14ac:dyDescent="0.25">
      <c r="C269" s="862" t="s">
        <v>7640</v>
      </c>
      <c r="D269" s="863">
        <v>25081587</v>
      </c>
      <c r="E269" s="863">
        <v>3148128297</v>
      </c>
      <c r="F269" s="863" t="s">
        <v>7622</v>
      </c>
      <c r="G269" s="863" t="s">
        <v>7623</v>
      </c>
      <c r="H269" s="863" t="s">
        <v>8478</v>
      </c>
    </row>
    <row r="270" spans="3:8" x14ac:dyDescent="0.25">
      <c r="C270" s="896" t="s">
        <v>8663</v>
      </c>
      <c r="D270" s="523">
        <v>52342918</v>
      </c>
      <c r="E270" s="523">
        <v>3108805691</v>
      </c>
      <c r="F270" s="523" t="s">
        <v>8666</v>
      </c>
      <c r="G270" s="523" t="s">
        <v>8664</v>
      </c>
      <c r="H270" s="523" t="s">
        <v>8665</v>
      </c>
    </row>
    <row r="271" spans="3:8" x14ac:dyDescent="0.25">
      <c r="C271" s="896" t="s">
        <v>8583</v>
      </c>
      <c r="D271" s="523">
        <v>77142930</v>
      </c>
      <c r="E271" s="523" t="s">
        <v>8586</v>
      </c>
      <c r="F271" s="523" t="s">
        <v>8584</v>
      </c>
      <c r="G271" s="523"/>
      <c r="H271" s="523" t="s">
        <v>8585</v>
      </c>
    </row>
    <row r="272" spans="3:8" x14ac:dyDescent="0.25">
      <c r="C272" s="866" t="s">
        <v>1637</v>
      </c>
      <c r="D272" s="863"/>
      <c r="E272" s="863"/>
      <c r="F272" s="863"/>
      <c r="G272" s="863"/>
      <c r="H272" s="863"/>
    </row>
    <row r="273" spans="3:8" x14ac:dyDescent="0.25">
      <c r="C273" s="866" t="s">
        <v>6451</v>
      </c>
      <c r="D273" s="861">
        <v>94275269</v>
      </c>
      <c r="E273" s="863">
        <v>3113098527</v>
      </c>
      <c r="F273" s="863" t="s">
        <v>6497</v>
      </c>
      <c r="G273" s="863" t="s">
        <v>6498</v>
      </c>
      <c r="H273" s="863" t="s">
        <v>8479</v>
      </c>
    </row>
    <row r="274" spans="3:8" x14ac:dyDescent="0.25">
      <c r="C274" s="862" t="s">
        <v>8476</v>
      </c>
      <c r="D274" s="863">
        <v>16843476</v>
      </c>
      <c r="E274" s="863">
        <v>3117784019</v>
      </c>
      <c r="F274" s="863" t="s">
        <v>8477</v>
      </c>
      <c r="G274" s="863" t="s">
        <v>9047</v>
      </c>
      <c r="H274" s="863" t="s">
        <v>6874</v>
      </c>
    </row>
    <row r="275" spans="3:8" x14ac:dyDescent="0.25">
      <c r="C275" s="865" t="s">
        <v>3961</v>
      </c>
      <c r="D275" s="492">
        <v>1085253744</v>
      </c>
      <c r="E275" s="492">
        <v>3122559011</v>
      </c>
      <c r="F275" s="492" t="s">
        <v>6486</v>
      </c>
      <c r="G275" s="492"/>
      <c r="H275" s="492" t="s">
        <v>8480</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5196</v>
      </c>
      <c r="D278" s="492"/>
      <c r="E278" s="492"/>
      <c r="F278" s="492"/>
      <c r="G278" s="492"/>
      <c r="H278" s="492"/>
    </row>
    <row r="279" spans="3:8" x14ac:dyDescent="0.25">
      <c r="C279" s="60" t="s">
        <v>8994</v>
      </c>
      <c r="D279" s="60">
        <v>36724267</v>
      </c>
      <c r="E279" s="60">
        <v>3008801099</v>
      </c>
      <c r="F279" s="60" t="s">
        <v>8995</v>
      </c>
      <c r="G279" s="60" t="s">
        <v>8996</v>
      </c>
      <c r="H279" s="60" t="s">
        <v>8997</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6803</v>
      </c>
      <c r="D282" s="863">
        <v>1116549288</v>
      </c>
      <c r="E282" s="863">
        <v>3506468957</v>
      </c>
      <c r="F282" s="863" t="s">
        <v>6804</v>
      </c>
      <c r="G282" s="863" t="s">
        <v>6805</v>
      </c>
      <c r="H282" s="863" t="s">
        <v>8481</v>
      </c>
    </row>
    <row r="283" spans="3:8" x14ac:dyDescent="0.25">
      <c r="C283" s="60" t="s">
        <v>9210</v>
      </c>
      <c r="D283" s="60">
        <v>1021394402</v>
      </c>
      <c r="E283" s="60">
        <v>3213310872</v>
      </c>
      <c r="F283" s="60" t="s">
        <v>9211</v>
      </c>
      <c r="G283" s="60" t="s">
        <v>6644</v>
      </c>
      <c r="H283" s="60" t="s">
        <v>513</v>
      </c>
    </row>
    <row r="284" spans="3:8" x14ac:dyDescent="0.25">
      <c r="C284" s="862" t="s">
        <v>7363</v>
      </c>
      <c r="D284" s="863">
        <v>18522204</v>
      </c>
      <c r="E284" s="863">
        <v>3503547311</v>
      </c>
      <c r="F284" s="863" t="s">
        <v>7365</v>
      </c>
      <c r="G284" s="863" t="s">
        <v>7364</v>
      </c>
      <c r="H284" s="863" t="s">
        <v>7366</v>
      </c>
    </row>
    <row r="285" spans="3:8" x14ac:dyDescent="0.25">
      <c r="C285" s="866" t="s">
        <v>5876</v>
      </c>
      <c r="D285" s="863"/>
      <c r="E285" s="863"/>
      <c r="F285" s="863"/>
      <c r="G285" s="863"/>
      <c r="H285" s="863"/>
    </row>
    <row r="286" spans="3:8" x14ac:dyDescent="0.25">
      <c r="C286" s="866" t="s">
        <v>2359</v>
      </c>
      <c r="D286" s="863"/>
      <c r="E286" s="863"/>
      <c r="F286" s="863"/>
      <c r="G286" s="863"/>
      <c r="H286" s="863"/>
    </row>
    <row r="287" spans="3:8" x14ac:dyDescent="0.25">
      <c r="C287" s="866" t="s">
        <v>5870</v>
      </c>
      <c r="D287" s="861"/>
      <c r="E287" s="863"/>
      <c r="F287" s="863"/>
      <c r="G287" s="863"/>
      <c r="H287" s="863"/>
    </row>
    <row r="288" spans="3:8" x14ac:dyDescent="0.25">
      <c r="C288" s="862" t="s">
        <v>7380</v>
      </c>
      <c r="D288" s="863">
        <v>78031844</v>
      </c>
      <c r="E288" s="863">
        <v>3106102931</v>
      </c>
      <c r="F288" s="863"/>
      <c r="G288" s="863"/>
      <c r="H288" s="863" t="s">
        <v>6889</v>
      </c>
    </row>
    <row r="289" spans="3:8" x14ac:dyDescent="0.25">
      <c r="C289" s="866" t="s">
        <v>6137</v>
      </c>
      <c r="D289" s="861"/>
      <c r="E289" s="863"/>
      <c r="F289" s="863"/>
      <c r="G289" s="863"/>
      <c r="H289" s="863"/>
    </row>
    <row r="290" spans="3:8" x14ac:dyDescent="0.25">
      <c r="C290" s="862" t="s">
        <v>7044</v>
      </c>
      <c r="D290" s="863"/>
      <c r="E290" s="863"/>
      <c r="F290" s="863"/>
      <c r="G290" s="863"/>
      <c r="H290" s="863"/>
    </row>
    <row r="291" spans="3:8" x14ac:dyDescent="0.25">
      <c r="C291" s="866" t="s">
        <v>3515</v>
      </c>
      <c r="D291" s="863"/>
      <c r="E291" s="863"/>
      <c r="F291" s="863"/>
      <c r="G291" s="863"/>
      <c r="H291" s="863"/>
    </row>
    <row r="292" spans="3:8" x14ac:dyDescent="0.25">
      <c r="C292" s="862" t="s">
        <v>6767</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4960</v>
      </c>
      <c r="D295" s="861"/>
      <c r="E295" s="863"/>
      <c r="F295" s="863"/>
      <c r="G295" s="863"/>
      <c r="H295" s="863"/>
    </row>
    <row r="296" spans="3:8" x14ac:dyDescent="0.25">
      <c r="C296" s="862" t="s">
        <v>7635</v>
      </c>
      <c r="D296" s="863"/>
      <c r="E296" s="863"/>
      <c r="F296" s="863"/>
      <c r="G296" s="863"/>
      <c r="H296" s="863"/>
    </row>
    <row r="297" spans="3:8" x14ac:dyDescent="0.25">
      <c r="C297" s="866" t="s">
        <v>5984</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6487</v>
      </c>
      <c r="G299" s="492"/>
      <c r="H299" s="492" t="s">
        <v>6488</v>
      </c>
    </row>
    <row r="300" spans="3:8" x14ac:dyDescent="0.25">
      <c r="C300" s="862" t="s">
        <v>7974</v>
      </c>
      <c r="D300" s="863">
        <v>59669029</v>
      </c>
      <c r="E300" s="863">
        <v>3162926288</v>
      </c>
      <c r="F300" s="863" t="s">
        <v>7986</v>
      </c>
      <c r="G300" s="863" t="s">
        <v>7987</v>
      </c>
      <c r="H300" s="863" t="s">
        <v>7975</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4733</v>
      </c>
      <c r="D303" s="490">
        <v>14798320</v>
      </c>
      <c r="E303" s="490">
        <v>3158164134</v>
      </c>
      <c r="F303" s="490" t="s">
        <v>8054</v>
      </c>
      <c r="G303" s="490"/>
      <c r="H303" s="490" t="s">
        <v>8055</v>
      </c>
    </row>
    <row r="304" spans="3:8" x14ac:dyDescent="0.25">
      <c r="C304" s="866" t="s">
        <v>4785</v>
      </c>
      <c r="D304" s="864"/>
      <c r="E304" s="490"/>
      <c r="F304" s="490"/>
      <c r="G304" s="490"/>
      <c r="H304" s="490"/>
    </row>
    <row r="305" spans="3:8" x14ac:dyDescent="0.25">
      <c r="C305" s="866" t="s">
        <v>6000</v>
      </c>
      <c r="D305" s="490"/>
      <c r="E305" s="490"/>
      <c r="F305" s="490"/>
      <c r="G305" s="490"/>
      <c r="H305" s="490"/>
    </row>
    <row r="306" spans="3:8" x14ac:dyDescent="0.25">
      <c r="C306" s="862" t="s">
        <v>6809</v>
      </c>
      <c r="D306" s="863">
        <v>7544441</v>
      </c>
      <c r="E306" s="863" t="s">
        <v>6811</v>
      </c>
      <c r="F306" s="863" t="s">
        <v>8459</v>
      </c>
      <c r="G306" s="863" t="s">
        <v>6655</v>
      </c>
      <c r="H306" s="863" t="s">
        <v>6810</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8105</v>
      </c>
      <c r="D309" s="863"/>
      <c r="E309" s="490"/>
      <c r="F309" s="863"/>
      <c r="G309" s="863"/>
      <c r="H309" s="863"/>
    </row>
    <row r="310" spans="3:8" x14ac:dyDescent="0.25">
      <c r="C310" s="862" t="s">
        <v>7121</v>
      </c>
      <c r="D310" s="863">
        <v>77190437</v>
      </c>
      <c r="E310" s="863">
        <v>3012475758</v>
      </c>
      <c r="F310" s="863" t="s">
        <v>7122</v>
      </c>
      <c r="G310" s="863"/>
      <c r="H310" s="863" t="s">
        <v>7123</v>
      </c>
    </row>
    <row r="311" spans="3:8" x14ac:dyDescent="0.25">
      <c r="C311" s="896" t="s">
        <v>8680</v>
      </c>
      <c r="D311" s="523">
        <v>1017149410</v>
      </c>
      <c r="E311" s="523">
        <v>3053421000</v>
      </c>
      <c r="F311" s="523" t="s">
        <v>6800</v>
      </c>
      <c r="G311" s="523"/>
      <c r="H311" s="523" t="s">
        <v>455</v>
      </c>
    </row>
    <row r="312" spans="3:8" x14ac:dyDescent="0.25">
      <c r="C312" s="862" t="s">
        <v>8657</v>
      </c>
      <c r="D312" s="863" t="s">
        <v>8654</v>
      </c>
      <c r="E312" s="863">
        <v>3132725086</v>
      </c>
      <c r="F312" s="863" t="s">
        <v>8655</v>
      </c>
      <c r="G312" s="863" t="s">
        <v>8656</v>
      </c>
      <c r="H312" s="863" t="s">
        <v>8672</v>
      </c>
    </row>
    <row r="313" spans="3:8" x14ac:dyDescent="0.25">
      <c r="C313" s="862" t="s">
        <v>6653</v>
      </c>
      <c r="D313" s="863">
        <v>12753415</v>
      </c>
      <c r="E313" s="863">
        <v>3162962481</v>
      </c>
      <c r="F313" s="863" t="s">
        <v>6654</v>
      </c>
      <c r="G313" s="863" t="s">
        <v>6655</v>
      </c>
      <c r="H313" s="863" t="s">
        <v>6546</v>
      </c>
    </row>
    <row r="314" spans="3:8" x14ac:dyDescent="0.25">
      <c r="C314" s="866" t="s">
        <v>596</v>
      </c>
      <c r="D314" s="490"/>
      <c r="E314" s="490"/>
      <c r="F314" s="490"/>
      <c r="G314" s="490"/>
      <c r="H314" s="490"/>
    </row>
    <row r="315" spans="3:8" x14ac:dyDescent="0.25">
      <c r="C315" s="866" t="s">
        <v>7617</v>
      </c>
      <c r="D315" s="490">
        <v>16504364</v>
      </c>
      <c r="E315" s="490" t="s">
        <v>7618</v>
      </c>
      <c r="F315" s="490" t="s">
        <v>7619</v>
      </c>
      <c r="G315" s="490" t="s">
        <v>7620</v>
      </c>
      <c r="H315" s="490" t="s">
        <v>7621</v>
      </c>
    </row>
    <row r="316" spans="3:8" x14ac:dyDescent="0.25">
      <c r="C316" s="896" t="s">
        <v>8833</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6505</v>
      </c>
      <c r="D318" s="863">
        <v>1116252597</v>
      </c>
      <c r="E318" s="863">
        <v>3152756700</v>
      </c>
      <c r="F318" s="863" t="s">
        <v>6506</v>
      </c>
      <c r="G318" s="863"/>
      <c r="H318" s="863" t="s">
        <v>4692</v>
      </c>
    </row>
    <row r="319" spans="3:8" x14ac:dyDescent="0.25">
      <c r="C319" s="866" t="s">
        <v>1615</v>
      </c>
      <c r="D319" s="490"/>
      <c r="E319" s="490"/>
      <c r="F319" s="490"/>
      <c r="G319" s="490"/>
      <c r="H319" s="490"/>
    </row>
    <row r="320" spans="3:8" x14ac:dyDescent="0.25">
      <c r="C320" s="862" t="s">
        <v>6991</v>
      </c>
      <c r="D320" s="863">
        <v>1022415099</v>
      </c>
      <c r="E320" s="863">
        <v>3102247583</v>
      </c>
      <c r="F320" s="863" t="s">
        <v>6993</v>
      </c>
      <c r="G320" s="863" t="s">
        <v>6992</v>
      </c>
      <c r="H320" s="863" t="s">
        <v>6078</v>
      </c>
    </row>
    <row r="321" spans="3:8" x14ac:dyDescent="0.25">
      <c r="C321" s="866" t="s">
        <v>5628</v>
      </c>
      <c r="D321" s="861"/>
      <c r="E321" s="863"/>
      <c r="F321" s="863"/>
      <c r="G321" s="863"/>
      <c r="H321" s="863"/>
    </row>
    <row r="322" spans="3:8" x14ac:dyDescent="0.25">
      <c r="C322" s="866" t="s">
        <v>576</v>
      </c>
      <c r="D322" s="863"/>
      <c r="E322" s="863"/>
      <c r="F322" s="863"/>
      <c r="G322" s="863"/>
      <c r="H322" s="863"/>
    </row>
    <row r="323" spans="3:8" x14ac:dyDescent="0.25">
      <c r="C323" s="866" t="s">
        <v>6173</v>
      </c>
      <c r="D323" s="861"/>
      <c r="E323" s="863"/>
      <c r="F323" s="863"/>
      <c r="G323" s="863"/>
      <c r="H323" s="863"/>
    </row>
    <row r="324" spans="3:8" x14ac:dyDescent="0.25">
      <c r="C324" s="862" t="s">
        <v>6871</v>
      </c>
      <c r="D324" s="863">
        <v>1010152613</v>
      </c>
      <c r="E324" s="863" t="s">
        <v>6875</v>
      </c>
      <c r="F324" s="863" t="s">
        <v>6872</v>
      </c>
      <c r="G324" s="863" t="s">
        <v>6873</v>
      </c>
      <c r="H324" s="863" t="s">
        <v>6874</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4298</v>
      </c>
      <c r="D327" s="863"/>
      <c r="E327" s="863"/>
      <c r="F327" s="863"/>
      <c r="G327" s="863"/>
      <c r="H327" s="863"/>
    </row>
    <row r="328" spans="3:8" x14ac:dyDescent="0.25">
      <c r="C328" s="862" t="s">
        <v>6649</v>
      </c>
      <c r="D328" s="863">
        <v>1006777910</v>
      </c>
      <c r="E328" s="863">
        <v>3153057542</v>
      </c>
      <c r="F328" s="863" t="s">
        <v>6646</v>
      </c>
      <c r="G328" s="863" t="s">
        <v>6647</v>
      </c>
      <c r="H328" s="863" t="s">
        <v>6648</v>
      </c>
    </row>
    <row r="329" spans="3:8" x14ac:dyDescent="0.25">
      <c r="C329" s="862" t="s">
        <v>6649</v>
      </c>
      <c r="D329" s="863">
        <v>1006777910</v>
      </c>
      <c r="E329" s="863">
        <v>3153057542</v>
      </c>
      <c r="F329" s="863" t="s">
        <v>6646</v>
      </c>
      <c r="G329" s="863" t="s">
        <v>6647</v>
      </c>
      <c r="H329" s="863" t="s">
        <v>6648</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43" t="s">
        <v>356</v>
      </c>
      <c r="C1" s="107" t="s">
        <v>97</v>
      </c>
      <c r="D1" s="107" t="s">
        <v>191</v>
      </c>
      <c r="E1" s="108" t="s">
        <v>96</v>
      </c>
      <c r="F1" s="122" t="s">
        <v>0</v>
      </c>
      <c r="G1" s="122" t="s">
        <v>3</v>
      </c>
      <c r="H1" s="140" t="s">
        <v>1</v>
      </c>
      <c r="I1" s="140" t="s">
        <v>9256</v>
      </c>
      <c r="J1" s="140" t="s">
        <v>2</v>
      </c>
      <c r="Y1" s="54" t="s">
        <v>179</v>
      </c>
    </row>
    <row r="2" spans="1:25" ht="15" customHeight="1" x14ac:dyDescent="0.25">
      <c r="A2" s="1343"/>
      <c r="C2" s="2" t="s">
        <v>440</v>
      </c>
      <c r="D2" s="2" t="s">
        <v>441</v>
      </c>
      <c r="E2" s="2" t="s">
        <v>442</v>
      </c>
      <c r="F2" s="60" t="s">
        <v>443</v>
      </c>
      <c r="G2" s="1022">
        <v>3227144605</v>
      </c>
      <c r="H2" s="60"/>
      <c r="I2" s="60"/>
      <c r="J2" s="60" t="s">
        <v>437</v>
      </c>
      <c r="Y2" s="2" t="s">
        <v>25</v>
      </c>
    </row>
    <row r="3" spans="1:25" x14ac:dyDescent="0.25">
      <c r="A3" s="120"/>
      <c r="C3" s="614" t="s">
        <v>7453</v>
      </c>
      <c r="D3" s="613" t="s">
        <v>7454</v>
      </c>
      <c r="E3" s="613" t="s">
        <v>7455</v>
      </c>
      <c r="F3" s="613">
        <v>6802199</v>
      </c>
      <c r="G3" s="1024">
        <v>3112796612</v>
      </c>
      <c r="H3" s="613" t="s">
        <v>7456</v>
      </c>
      <c r="I3" s="613"/>
      <c r="J3" s="613" t="s">
        <v>4189</v>
      </c>
      <c r="Y3" s="2" t="s">
        <v>363</v>
      </c>
    </row>
    <row r="4" spans="1:25" x14ac:dyDescent="0.25">
      <c r="A4" s="120"/>
      <c r="C4" s="615" t="s">
        <v>6449</v>
      </c>
      <c r="D4" s="615" t="s">
        <v>508</v>
      </c>
      <c r="E4" s="615" t="s">
        <v>6450</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7565</v>
      </c>
      <c r="E6" s="613" t="s">
        <v>267</v>
      </c>
      <c r="F6" s="613">
        <v>16073286</v>
      </c>
      <c r="G6" s="1024">
        <v>3124335467</v>
      </c>
      <c r="H6" s="613" t="s">
        <v>7566</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8153</v>
      </c>
      <c r="D9" s="613" t="s">
        <v>2180</v>
      </c>
      <c r="E9" s="613" t="s">
        <v>2934</v>
      </c>
      <c r="F9" s="613">
        <v>71744134</v>
      </c>
      <c r="G9" s="1024" t="s">
        <v>8155</v>
      </c>
      <c r="H9" s="613" t="s">
        <v>8154</v>
      </c>
      <c r="I9" s="613"/>
      <c r="J9" s="613" t="s">
        <v>424</v>
      </c>
      <c r="Y9" s="2" t="s">
        <v>176</v>
      </c>
    </row>
    <row r="10" spans="1:25" ht="16.5" customHeight="1" x14ac:dyDescent="0.25">
      <c r="A10" s="120"/>
      <c r="C10" s="615" t="s">
        <v>5218</v>
      </c>
      <c r="D10" s="615" t="s">
        <v>5219</v>
      </c>
      <c r="E10" s="615" t="s">
        <v>478</v>
      </c>
      <c r="F10" s="615">
        <v>74360173</v>
      </c>
      <c r="G10" s="1025">
        <v>3192139333</v>
      </c>
      <c r="H10" s="615" t="s">
        <v>5220</v>
      </c>
      <c r="I10" s="615"/>
      <c r="J10" s="615" t="s">
        <v>2341</v>
      </c>
      <c r="Y10" s="2" t="s">
        <v>44</v>
      </c>
    </row>
    <row r="11" spans="1:25" ht="14.25" customHeight="1" x14ac:dyDescent="0.25">
      <c r="A11" s="120"/>
      <c r="C11" s="615" t="s">
        <v>4347</v>
      </c>
      <c r="D11" s="615" t="s">
        <v>403</v>
      </c>
      <c r="E11" s="615" t="s">
        <v>1852</v>
      </c>
      <c r="F11" s="615">
        <v>12256903</v>
      </c>
      <c r="G11" s="1025" t="s">
        <v>4348</v>
      </c>
      <c r="H11" s="615" t="s">
        <v>4349</v>
      </c>
      <c r="I11" s="615"/>
      <c r="J11" s="615" t="s">
        <v>238</v>
      </c>
      <c r="Y11" s="2" t="s">
        <v>66</v>
      </c>
    </row>
    <row r="12" spans="1:25" x14ac:dyDescent="0.25">
      <c r="A12" s="120"/>
      <c r="C12" s="614" t="s">
        <v>8224</v>
      </c>
      <c r="D12" s="613" t="s">
        <v>8225</v>
      </c>
      <c r="E12" s="613" t="s">
        <v>8226</v>
      </c>
      <c r="F12" s="613">
        <v>94251547</v>
      </c>
      <c r="G12" s="1024" t="s">
        <v>8227</v>
      </c>
      <c r="H12" s="613" t="s">
        <v>8229</v>
      </c>
      <c r="I12" s="613"/>
      <c r="J12" s="613" t="s">
        <v>8228</v>
      </c>
      <c r="Y12" s="2" t="s">
        <v>175</v>
      </c>
    </row>
    <row r="13" spans="1:25" x14ac:dyDescent="0.25">
      <c r="A13" s="120"/>
      <c r="C13" s="614" t="s">
        <v>8749</v>
      </c>
      <c r="D13" s="613" t="s">
        <v>8750</v>
      </c>
      <c r="E13" s="613" t="s">
        <v>325</v>
      </c>
      <c r="F13" s="613">
        <v>1152699927</v>
      </c>
      <c r="G13" s="1024" t="s">
        <v>8751</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6314</v>
      </c>
      <c r="D15" s="615" t="s">
        <v>6315</v>
      </c>
      <c r="E15" s="615" t="s">
        <v>2935</v>
      </c>
      <c r="F15" s="615">
        <v>1090477556</v>
      </c>
      <c r="G15" s="1025">
        <v>3212261900</v>
      </c>
      <c r="H15" s="615" t="s">
        <v>6316</v>
      </c>
      <c r="I15" s="615"/>
      <c r="J15" s="615" t="s">
        <v>1554</v>
      </c>
      <c r="Y15" s="2"/>
    </row>
    <row r="16" spans="1:25" x14ac:dyDescent="0.25">
      <c r="A16" s="120"/>
      <c r="C16" s="615" t="s">
        <v>4836</v>
      </c>
      <c r="D16" s="615" t="s">
        <v>4837</v>
      </c>
      <c r="E16" s="615" t="s">
        <v>396</v>
      </c>
      <c r="F16" s="615">
        <v>32205772</v>
      </c>
      <c r="G16" s="1025">
        <v>3136172360</v>
      </c>
      <c r="H16" s="615" t="s">
        <v>4835</v>
      </c>
      <c r="I16" s="615"/>
      <c r="J16" s="615" t="s">
        <v>214</v>
      </c>
    </row>
    <row r="17" spans="1:10" x14ac:dyDescent="0.25">
      <c r="A17" s="120"/>
      <c r="C17" s="615" t="s">
        <v>4740</v>
      </c>
      <c r="D17" s="615" t="s">
        <v>4741</v>
      </c>
      <c r="E17" s="615" t="s">
        <v>2697</v>
      </c>
      <c r="F17" s="615">
        <v>1037602445</v>
      </c>
      <c r="G17" s="1025">
        <v>3195719295</v>
      </c>
      <c r="H17" s="615" t="s">
        <v>4742</v>
      </c>
      <c r="I17" s="615"/>
      <c r="J17" s="615" t="s">
        <v>214</v>
      </c>
    </row>
    <row r="18" spans="1:10" x14ac:dyDescent="0.25">
      <c r="A18" s="144"/>
      <c r="C18" s="614" t="s">
        <v>5470</v>
      </c>
      <c r="D18" s="613" t="s">
        <v>8570</v>
      </c>
      <c r="E18" s="613" t="s">
        <v>8571</v>
      </c>
      <c r="F18" s="613">
        <v>1116251201</v>
      </c>
      <c r="G18" s="1024">
        <v>3166303721</v>
      </c>
      <c r="H18" s="613" t="s">
        <v>8572</v>
      </c>
      <c r="I18" s="613"/>
      <c r="J18" s="613" t="s">
        <v>4692</v>
      </c>
    </row>
    <row r="19" spans="1:10" x14ac:dyDescent="0.25">
      <c r="A19" s="144"/>
      <c r="C19" s="615" t="s">
        <v>5470</v>
      </c>
      <c r="D19" s="615" t="s">
        <v>248</v>
      </c>
      <c r="E19" s="615" t="s">
        <v>2934</v>
      </c>
      <c r="F19" s="615">
        <v>1053606385</v>
      </c>
      <c r="G19" s="1025">
        <v>3208548754</v>
      </c>
      <c r="H19" s="615" t="s">
        <v>5471</v>
      </c>
      <c r="I19" s="615"/>
      <c r="J19" s="615" t="s">
        <v>5472</v>
      </c>
    </row>
    <row r="20" spans="1:10" x14ac:dyDescent="0.25">
      <c r="A20" s="144"/>
      <c r="C20" s="706" t="s">
        <v>7161</v>
      </c>
      <c r="D20" s="706" t="s">
        <v>268</v>
      </c>
      <c r="E20" s="706" t="s">
        <v>7162</v>
      </c>
      <c r="F20" s="706">
        <v>26226856</v>
      </c>
      <c r="G20" s="1026" t="s">
        <v>6580</v>
      </c>
      <c r="H20" s="701" t="s">
        <v>7164</v>
      </c>
      <c r="I20" s="701"/>
      <c r="J20" s="702" t="s">
        <v>7163</v>
      </c>
    </row>
    <row r="21" spans="1:10" x14ac:dyDescent="0.25">
      <c r="A21" s="144"/>
      <c r="C21" s="614" t="s">
        <v>7722</v>
      </c>
      <c r="D21" s="613" t="s">
        <v>1841</v>
      </c>
      <c r="E21" s="613" t="s">
        <v>7723</v>
      </c>
      <c r="F21" s="613">
        <v>1000514363</v>
      </c>
      <c r="G21" s="1024">
        <v>3102766252</v>
      </c>
      <c r="H21" s="613" t="s">
        <v>7724</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6117</v>
      </c>
      <c r="D23" s="615" t="s">
        <v>1895</v>
      </c>
      <c r="E23" s="615" t="s">
        <v>213</v>
      </c>
      <c r="F23" s="615">
        <v>21466578</v>
      </c>
      <c r="G23" s="1025" t="s">
        <v>6118</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6124</v>
      </c>
      <c r="D25" s="615" t="s">
        <v>6125</v>
      </c>
      <c r="E25" s="615" t="s">
        <v>4773</v>
      </c>
      <c r="F25" s="615">
        <v>98709148</v>
      </c>
      <c r="G25" s="1025" t="s">
        <v>6127</v>
      </c>
      <c r="H25" s="615" t="s">
        <v>6126</v>
      </c>
      <c r="I25" s="615"/>
      <c r="J25" s="615" t="s">
        <v>238</v>
      </c>
    </row>
    <row r="26" spans="1:10" x14ac:dyDescent="0.25">
      <c r="A26" s="120"/>
      <c r="C26" s="614" t="s">
        <v>8297</v>
      </c>
      <c r="D26" s="613" t="s">
        <v>6190</v>
      </c>
      <c r="E26" s="613" t="s">
        <v>5155</v>
      </c>
      <c r="F26" s="613">
        <v>1039460310</v>
      </c>
      <c r="G26" s="1024" t="s">
        <v>8296</v>
      </c>
      <c r="H26" s="613"/>
      <c r="I26" s="613"/>
      <c r="J26" s="613" t="s">
        <v>424</v>
      </c>
    </row>
    <row r="27" spans="1:10" x14ac:dyDescent="0.25">
      <c r="A27" s="120"/>
      <c r="C27" s="614" t="s">
        <v>5259</v>
      </c>
      <c r="D27" s="613" t="s">
        <v>8559</v>
      </c>
      <c r="E27" s="613" t="s">
        <v>8560</v>
      </c>
      <c r="F27" s="613">
        <v>1073506764</v>
      </c>
      <c r="G27" s="1024">
        <v>3196180764</v>
      </c>
      <c r="H27" s="613" t="s">
        <v>8561</v>
      </c>
      <c r="I27" s="613"/>
      <c r="J27" s="613" t="s">
        <v>8562</v>
      </c>
    </row>
    <row r="28" spans="1:10" x14ac:dyDescent="0.25">
      <c r="A28" s="120"/>
      <c r="C28" s="615" t="s">
        <v>5259</v>
      </c>
      <c r="D28" s="615" t="s">
        <v>5261</v>
      </c>
      <c r="E28" s="615" t="s">
        <v>5260</v>
      </c>
      <c r="F28" s="615">
        <v>1061544986</v>
      </c>
      <c r="G28" s="1025">
        <v>3208101531</v>
      </c>
      <c r="H28" s="615" t="s">
        <v>5262</v>
      </c>
      <c r="I28" s="615"/>
      <c r="J28" s="615" t="s">
        <v>5263</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6270</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8493</v>
      </c>
      <c r="D34" s="613" t="s">
        <v>8494</v>
      </c>
      <c r="E34" s="613" t="s">
        <v>8495</v>
      </c>
      <c r="F34" s="613">
        <v>1086578246</v>
      </c>
      <c r="G34" s="1024">
        <v>3236541280</v>
      </c>
      <c r="H34" s="613" t="s">
        <v>8496</v>
      </c>
      <c r="I34" s="613"/>
      <c r="J34" s="613" t="s">
        <v>8497</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4358</v>
      </c>
      <c r="D36" s="615" t="s">
        <v>1586</v>
      </c>
      <c r="E36" s="615" t="s">
        <v>4359</v>
      </c>
      <c r="F36" s="615">
        <v>1128443117</v>
      </c>
      <c r="G36" s="1025">
        <v>3160447408</v>
      </c>
      <c r="H36" s="615" t="s">
        <v>4360</v>
      </c>
      <c r="I36" s="615"/>
      <c r="J36" s="615" t="s">
        <v>214</v>
      </c>
    </row>
    <row r="37" spans="1:10" x14ac:dyDescent="0.25">
      <c r="A37" s="120"/>
      <c r="C37" s="614" t="s">
        <v>8798</v>
      </c>
      <c r="D37" s="613" t="s">
        <v>1996</v>
      </c>
      <c r="E37" s="613" t="s">
        <v>2399</v>
      </c>
      <c r="F37" s="613">
        <v>1013583616</v>
      </c>
      <c r="G37" s="1024">
        <v>3125698787</v>
      </c>
      <c r="H37" s="613" t="s">
        <v>8799</v>
      </c>
      <c r="I37" s="613"/>
      <c r="J37" s="613" t="s">
        <v>513</v>
      </c>
    </row>
    <row r="38" spans="1:10" x14ac:dyDescent="0.25">
      <c r="A38" s="120"/>
      <c r="C38" s="614" t="s">
        <v>7567</v>
      </c>
      <c r="D38" s="613" t="s">
        <v>7568</v>
      </c>
      <c r="E38" s="613" t="s">
        <v>2934</v>
      </c>
      <c r="F38" s="613">
        <v>1013625476</v>
      </c>
      <c r="G38" s="1024">
        <v>3168738864</v>
      </c>
      <c r="H38" s="613" t="s">
        <v>7569</v>
      </c>
      <c r="I38" s="613"/>
      <c r="J38" s="613" t="s">
        <v>513</v>
      </c>
    </row>
    <row r="39" spans="1:10" x14ac:dyDescent="0.25">
      <c r="A39" s="120"/>
      <c r="C39" s="615" t="s">
        <v>6234</v>
      </c>
      <c r="D39" s="615" t="s">
        <v>325</v>
      </c>
      <c r="E39" s="615" t="s">
        <v>229</v>
      </c>
      <c r="F39" s="615">
        <v>1017258499</v>
      </c>
      <c r="G39" s="1025" t="s">
        <v>6236</v>
      </c>
      <c r="H39" s="615" t="s">
        <v>6235</v>
      </c>
      <c r="I39" s="615"/>
      <c r="J39" s="615" t="s">
        <v>214</v>
      </c>
    </row>
    <row r="40" spans="1:10" x14ac:dyDescent="0.25">
      <c r="A40" s="120"/>
      <c r="C40" s="614" t="s">
        <v>7727</v>
      </c>
      <c r="D40" s="613" t="s">
        <v>3119</v>
      </c>
      <c r="E40" s="613" t="s">
        <v>3260</v>
      </c>
      <c r="F40" s="613">
        <v>1081517576</v>
      </c>
      <c r="G40" s="1024">
        <v>3133950356</v>
      </c>
      <c r="H40" s="613" t="s">
        <v>7728</v>
      </c>
      <c r="I40" s="613"/>
      <c r="J40" s="613" t="s">
        <v>7729</v>
      </c>
    </row>
    <row r="41" spans="1:10" x14ac:dyDescent="0.25">
      <c r="A41" s="120"/>
      <c r="C41" s="615" t="s">
        <v>5113</v>
      </c>
      <c r="D41" s="615" t="s">
        <v>2181</v>
      </c>
      <c r="E41" s="615" t="s">
        <v>5114</v>
      </c>
      <c r="F41" s="615">
        <v>80523061</v>
      </c>
      <c r="G41" s="1025">
        <v>3162455552</v>
      </c>
      <c r="H41" s="615" t="s">
        <v>5115</v>
      </c>
      <c r="I41" s="615"/>
      <c r="J41" s="615" t="s">
        <v>4312</v>
      </c>
    </row>
    <row r="42" spans="1:10" x14ac:dyDescent="0.25">
      <c r="A42" s="120"/>
      <c r="C42" s="615" t="s">
        <v>6597</v>
      </c>
      <c r="D42" s="615" t="s">
        <v>2934</v>
      </c>
      <c r="E42" s="615" t="s">
        <v>6598</v>
      </c>
      <c r="F42" s="615">
        <v>1098768470</v>
      </c>
      <c r="G42" s="1025">
        <v>3243949347</v>
      </c>
      <c r="H42" s="615" t="s">
        <v>6599</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5533</v>
      </c>
      <c r="D45" s="615" t="s">
        <v>5534</v>
      </c>
      <c r="E45" s="615" t="s">
        <v>5535</v>
      </c>
      <c r="F45" s="615">
        <v>15922886</v>
      </c>
      <c r="G45" s="1025">
        <v>3117308322</v>
      </c>
      <c r="H45" s="615" t="s">
        <v>5536</v>
      </c>
      <c r="I45" s="615"/>
      <c r="J45" s="615" t="s">
        <v>425</v>
      </c>
    </row>
    <row r="46" spans="1:10" x14ac:dyDescent="0.25">
      <c r="A46" s="120"/>
      <c r="C46" s="614" t="s">
        <v>9033</v>
      </c>
      <c r="D46" s="613" t="s">
        <v>9034</v>
      </c>
      <c r="E46" s="613" t="s">
        <v>9035</v>
      </c>
      <c r="F46" s="613">
        <v>51751377</v>
      </c>
      <c r="G46" s="1024">
        <v>3132295975</v>
      </c>
      <c r="H46" s="613" t="s">
        <v>9036</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7593</v>
      </c>
      <c r="D48" s="613" t="s">
        <v>7594</v>
      </c>
      <c r="E48" s="613" t="s">
        <v>7595</v>
      </c>
      <c r="F48" s="613">
        <v>1128225288</v>
      </c>
      <c r="G48" s="1024">
        <v>3208221020</v>
      </c>
      <c r="H48" s="613" t="s">
        <v>7596</v>
      </c>
      <c r="I48" s="613"/>
      <c r="J48" s="613" t="s">
        <v>4800</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8329</v>
      </c>
      <c r="D51" s="613" t="s">
        <v>6325</v>
      </c>
      <c r="E51" s="613" t="s">
        <v>2539</v>
      </c>
      <c r="F51" s="613">
        <v>1004913241</v>
      </c>
      <c r="G51" s="1024">
        <v>3208421523</v>
      </c>
      <c r="H51" s="613" t="s">
        <v>8330</v>
      </c>
      <c r="I51" s="613"/>
      <c r="J51" s="613" t="s">
        <v>2392</v>
      </c>
    </row>
    <row r="52" spans="1:10" x14ac:dyDescent="0.25">
      <c r="A52" s="120"/>
      <c r="C52" s="615" t="s">
        <v>5268</v>
      </c>
      <c r="D52" s="615" t="s">
        <v>5269</v>
      </c>
      <c r="E52" s="615" t="s">
        <v>537</v>
      </c>
      <c r="F52" s="615">
        <v>1066184716</v>
      </c>
      <c r="G52" s="1025">
        <v>3003869802</v>
      </c>
      <c r="H52" s="615" t="s">
        <v>5270</v>
      </c>
      <c r="I52" s="615"/>
      <c r="J52" s="615" t="s">
        <v>1554</v>
      </c>
    </row>
    <row r="53" spans="1:10" ht="30" x14ac:dyDescent="0.25">
      <c r="A53" s="120"/>
      <c r="C53" s="706" t="s">
        <v>397</v>
      </c>
      <c r="D53" s="706" t="s">
        <v>6784</v>
      </c>
      <c r="E53" s="706" t="s">
        <v>6785</v>
      </c>
      <c r="F53" s="706">
        <v>1085341002</v>
      </c>
      <c r="G53" s="1026">
        <v>3218119320</v>
      </c>
      <c r="H53" s="701" t="s">
        <v>6786</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4313</v>
      </c>
      <c r="D55" s="615" t="s">
        <v>217</v>
      </c>
      <c r="E55" s="615" t="s">
        <v>4314</v>
      </c>
      <c r="F55" s="615">
        <v>1122136575</v>
      </c>
      <c r="G55" s="1025">
        <v>3214782336</v>
      </c>
      <c r="H55" s="615" t="s">
        <v>4315</v>
      </c>
      <c r="I55" s="615"/>
      <c r="J55" s="615" t="s">
        <v>4312</v>
      </c>
    </row>
    <row r="56" spans="1:10" x14ac:dyDescent="0.25">
      <c r="A56" s="120"/>
      <c r="C56" s="614" t="s">
        <v>8982</v>
      </c>
      <c r="D56" s="613" t="s">
        <v>8983</v>
      </c>
      <c r="E56" s="613" t="s">
        <v>4352</v>
      </c>
      <c r="F56" s="613">
        <v>12263742</v>
      </c>
      <c r="G56" s="1024">
        <v>3103435692</v>
      </c>
      <c r="H56" s="613" t="s">
        <v>8984</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6797</v>
      </c>
      <c r="D58" s="613" t="s">
        <v>1852</v>
      </c>
      <c r="E58" s="613" t="s">
        <v>6784</v>
      </c>
      <c r="F58" s="613">
        <v>79443226</v>
      </c>
      <c r="G58" s="1024">
        <v>3193341916</v>
      </c>
      <c r="H58" s="613" t="s">
        <v>8801</v>
      </c>
      <c r="I58" s="613"/>
      <c r="J58" s="613" t="s">
        <v>513</v>
      </c>
    </row>
    <row r="59" spans="1:10" ht="30" x14ac:dyDescent="0.25">
      <c r="A59" s="120"/>
      <c r="C59" s="706" t="s">
        <v>6797</v>
      </c>
      <c r="D59" s="706" t="s">
        <v>1852</v>
      </c>
      <c r="E59" s="706" t="s">
        <v>6784</v>
      </c>
      <c r="F59" s="706">
        <v>79443226</v>
      </c>
      <c r="G59" s="1026">
        <v>3219931679</v>
      </c>
      <c r="H59" s="701" t="s">
        <v>6798</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7587</v>
      </c>
      <c r="D65" s="613" t="s">
        <v>277</v>
      </c>
      <c r="E65" s="613" t="s">
        <v>7588</v>
      </c>
      <c r="F65" s="613">
        <v>1077875218</v>
      </c>
      <c r="G65" s="1024">
        <v>3107287871</v>
      </c>
      <c r="H65" s="613" t="s">
        <v>7586</v>
      </c>
      <c r="I65" s="613"/>
      <c r="J65" s="613" t="s">
        <v>4800</v>
      </c>
    </row>
    <row r="66" spans="1:10" x14ac:dyDescent="0.25">
      <c r="A66" s="120"/>
      <c r="C66" s="614" t="s">
        <v>9253</v>
      </c>
      <c r="D66" s="613" t="s">
        <v>504</v>
      </c>
      <c r="E66" s="613" t="s">
        <v>9254</v>
      </c>
      <c r="F66" s="613">
        <v>1000122711</v>
      </c>
      <c r="G66" s="1024">
        <v>3212631665</v>
      </c>
      <c r="H66" s="613" t="s">
        <v>9255</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7270</v>
      </c>
      <c r="D68" s="706" t="s">
        <v>7271</v>
      </c>
      <c r="E68" s="706" t="s">
        <v>4817</v>
      </c>
      <c r="F68" s="706">
        <v>1052404827</v>
      </c>
      <c r="G68" s="1026">
        <v>3202050637</v>
      </c>
      <c r="H68" s="701" t="s">
        <v>7272</v>
      </c>
      <c r="I68" s="701"/>
      <c r="J68" s="702" t="s">
        <v>2341</v>
      </c>
    </row>
    <row r="69" spans="1:10" x14ac:dyDescent="0.25">
      <c r="A69" s="120"/>
      <c r="C69" s="706" t="s">
        <v>6848</v>
      </c>
      <c r="D69" s="706" t="s">
        <v>6849</v>
      </c>
      <c r="E69" s="706" t="s">
        <v>6850</v>
      </c>
      <c r="F69" s="706">
        <v>1152688279</v>
      </c>
      <c r="G69" s="1026">
        <v>3127353410</v>
      </c>
      <c r="H69" s="701" t="s">
        <v>6852</v>
      </c>
      <c r="I69" s="701"/>
      <c r="J69" s="702" t="s">
        <v>6851</v>
      </c>
    </row>
    <row r="70" spans="1:10" x14ac:dyDescent="0.25">
      <c r="A70" s="120"/>
      <c r="C70" s="614" t="s">
        <v>8173</v>
      </c>
      <c r="D70" s="613" t="s">
        <v>8174</v>
      </c>
      <c r="E70" s="613" t="s">
        <v>1852</v>
      </c>
      <c r="F70" s="613">
        <v>20622850</v>
      </c>
      <c r="G70" s="1024">
        <v>3148544934</v>
      </c>
      <c r="H70" s="613" t="s">
        <v>8175</v>
      </c>
      <c r="I70" s="613"/>
      <c r="J70" s="613" t="s">
        <v>4312</v>
      </c>
    </row>
    <row r="71" spans="1:10" x14ac:dyDescent="0.25">
      <c r="A71" s="120"/>
      <c r="C71" s="615" t="s">
        <v>4504</v>
      </c>
      <c r="D71" s="615" t="s">
        <v>347</v>
      </c>
      <c r="E71" s="615" t="s">
        <v>277</v>
      </c>
      <c r="F71" s="615">
        <v>1116542728</v>
      </c>
      <c r="G71" s="1025">
        <v>3123877171</v>
      </c>
      <c r="H71" s="615" t="s">
        <v>4505</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8626</v>
      </c>
      <c r="D77" s="613" t="s">
        <v>4581</v>
      </c>
      <c r="E77" s="613" t="s">
        <v>1572</v>
      </c>
      <c r="F77" s="613">
        <v>1128402520</v>
      </c>
      <c r="G77" s="1024">
        <v>3017392780</v>
      </c>
      <c r="H77" s="613" t="s">
        <v>8627</v>
      </c>
      <c r="I77" s="613"/>
      <c r="J77" s="613" t="s">
        <v>214</v>
      </c>
    </row>
    <row r="78" spans="1:10" x14ac:dyDescent="0.25">
      <c r="A78" s="120"/>
      <c r="C78" s="615" t="s">
        <v>4665</v>
      </c>
      <c r="D78" s="615" t="s">
        <v>4666</v>
      </c>
      <c r="E78" s="615" t="s">
        <v>478</v>
      </c>
      <c r="F78" s="615">
        <v>1037595739</v>
      </c>
      <c r="G78" s="1025">
        <v>3113376913</v>
      </c>
      <c r="H78" s="615" t="s">
        <v>4667</v>
      </c>
      <c r="I78" s="615"/>
      <c r="J78" s="615" t="s">
        <v>424</v>
      </c>
    </row>
    <row r="79" spans="1:10" x14ac:dyDescent="0.25">
      <c r="A79" s="120"/>
      <c r="C79" s="615" t="s">
        <v>4987</v>
      </c>
      <c r="D79" s="615" t="s">
        <v>4988</v>
      </c>
      <c r="E79" s="615" t="s">
        <v>4989</v>
      </c>
      <c r="F79" s="615">
        <v>1077872079</v>
      </c>
      <c r="G79" s="1025">
        <v>3227445661</v>
      </c>
      <c r="H79" s="615" t="s">
        <v>4990</v>
      </c>
      <c r="I79" s="615"/>
      <c r="J79" s="615" t="s">
        <v>4800</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5788</v>
      </c>
      <c r="D81" s="615" t="s">
        <v>5789</v>
      </c>
      <c r="E81" s="615" t="s">
        <v>1841</v>
      </c>
      <c r="F81" s="615">
        <v>71980809</v>
      </c>
      <c r="G81" s="1025" t="s">
        <v>1843</v>
      </c>
      <c r="H81" s="615" t="s">
        <v>5790</v>
      </c>
      <c r="I81" s="615"/>
      <c r="J81" s="615" t="s">
        <v>214</v>
      </c>
    </row>
    <row r="82" spans="1:10" x14ac:dyDescent="0.25">
      <c r="A82" s="120"/>
      <c r="C82" s="614" t="s">
        <v>3516</v>
      </c>
      <c r="D82" s="613" t="s">
        <v>3097</v>
      </c>
      <c r="E82" s="613" t="s">
        <v>508</v>
      </c>
      <c r="F82" s="613">
        <v>1126787260</v>
      </c>
      <c r="G82" s="1024">
        <v>3138948787</v>
      </c>
      <c r="H82" s="613" t="s">
        <v>9134</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9134</v>
      </c>
      <c r="I85" s="613"/>
      <c r="J85" s="613" t="s">
        <v>214</v>
      </c>
    </row>
    <row r="86" spans="1:10" x14ac:dyDescent="0.25">
      <c r="A86" s="120"/>
      <c r="C86" s="614" t="s">
        <v>7532</v>
      </c>
      <c r="D86" s="613" t="s">
        <v>2732</v>
      </c>
      <c r="E86" s="613" t="s">
        <v>7533</v>
      </c>
      <c r="F86" s="613">
        <v>1146441668</v>
      </c>
      <c r="G86" s="1024">
        <v>3214894980</v>
      </c>
      <c r="H86" s="613" t="s">
        <v>7534</v>
      </c>
      <c r="I86" s="613"/>
      <c r="J86" s="613" t="s">
        <v>5266</v>
      </c>
    </row>
    <row r="87" spans="1:10" x14ac:dyDescent="0.25">
      <c r="A87" s="120"/>
      <c r="C87" s="615" t="s">
        <v>5818</v>
      </c>
      <c r="D87" s="615" t="s">
        <v>5819</v>
      </c>
      <c r="E87" s="615" t="s">
        <v>553</v>
      </c>
      <c r="F87" s="615">
        <v>72429898</v>
      </c>
      <c r="G87" s="1025">
        <v>3006302921</v>
      </c>
      <c r="H87" s="615" t="s">
        <v>5820</v>
      </c>
      <c r="I87" s="615"/>
      <c r="J87" s="615" t="s">
        <v>5821</v>
      </c>
    </row>
    <row r="88" spans="1:10" x14ac:dyDescent="0.25">
      <c r="A88" s="120"/>
      <c r="C88" s="615" t="s">
        <v>5824</v>
      </c>
      <c r="D88" s="615" t="s">
        <v>3119</v>
      </c>
      <c r="E88" s="615" t="s">
        <v>212</v>
      </c>
      <c r="F88" s="615">
        <v>1088334322</v>
      </c>
      <c r="G88" s="1025"/>
      <c r="H88" s="615"/>
      <c r="I88" s="615"/>
      <c r="J88" s="615"/>
    </row>
    <row r="89" spans="1:10" x14ac:dyDescent="0.25">
      <c r="A89" s="120"/>
      <c r="C89" s="615" t="s">
        <v>4206</v>
      </c>
      <c r="D89" s="615" t="s">
        <v>4207</v>
      </c>
      <c r="E89" s="615" t="s">
        <v>4208</v>
      </c>
      <c r="F89" s="615">
        <v>1118818776</v>
      </c>
      <c r="G89" s="1025">
        <v>3234067467</v>
      </c>
      <c r="H89" s="615" t="s">
        <v>4209</v>
      </c>
      <c r="I89" s="615"/>
      <c r="J89" s="615" t="s">
        <v>4210</v>
      </c>
    </row>
    <row r="90" spans="1:10" x14ac:dyDescent="0.25">
      <c r="A90" s="120"/>
      <c r="C90" s="615" t="s">
        <v>5502</v>
      </c>
      <c r="D90" s="615" t="s">
        <v>5503</v>
      </c>
      <c r="E90" s="615" t="s">
        <v>5504</v>
      </c>
      <c r="F90" s="615">
        <v>87940941</v>
      </c>
      <c r="G90" s="1025">
        <v>3117297399</v>
      </c>
      <c r="H90" s="615" t="s">
        <v>5505</v>
      </c>
      <c r="I90" s="615"/>
      <c r="J90" s="615" t="s">
        <v>5501</v>
      </c>
    </row>
    <row r="91" spans="1:10" x14ac:dyDescent="0.25">
      <c r="A91" s="120"/>
      <c r="C91" s="615" t="s">
        <v>6269</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7588</v>
      </c>
      <c r="E93" s="613" t="s">
        <v>312</v>
      </c>
      <c r="F93" s="613">
        <v>1037546644</v>
      </c>
      <c r="G93" s="1024">
        <v>3138168383</v>
      </c>
      <c r="H93" s="613" t="s">
        <v>8458</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5693</v>
      </c>
      <c r="D96" s="615" t="s">
        <v>5694</v>
      </c>
      <c r="E96" s="615" t="s">
        <v>5695</v>
      </c>
      <c r="F96" s="615">
        <v>1042432559</v>
      </c>
      <c r="G96" s="1025">
        <v>3125478454</v>
      </c>
      <c r="H96" s="615" t="s">
        <v>5696</v>
      </c>
      <c r="I96" s="615"/>
      <c r="J96" s="615" t="s">
        <v>5697</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5048</v>
      </c>
      <c r="D102" s="615" t="s">
        <v>5049</v>
      </c>
      <c r="E102" s="615" t="s">
        <v>3379</v>
      </c>
      <c r="F102" s="615">
        <v>1085282734</v>
      </c>
      <c r="G102" s="1025">
        <v>3008120009</v>
      </c>
      <c r="H102" s="615" t="s">
        <v>5050</v>
      </c>
      <c r="I102" s="615"/>
      <c r="J102" s="615" t="s">
        <v>250</v>
      </c>
    </row>
    <row r="103" spans="1:10" x14ac:dyDescent="0.25">
      <c r="A103" s="120"/>
      <c r="C103" s="614" t="s">
        <v>8563</v>
      </c>
      <c r="D103" s="613" t="s">
        <v>6302</v>
      </c>
      <c r="E103" s="613" t="s">
        <v>2744</v>
      </c>
      <c r="F103" s="613">
        <v>80655524</v>
      </c>
      <c r="G103" s="1024">
        <v>3114492758</v>
      </c>
      <c r="H103" s="613" t="s">
        <v>8564</v>
      </c>
      <c r="I103" s="613"/>
      <c r="J103" s="613" t="s">
        <v>8565</v>
      </c>
    </row>
    <row r="104" spans="1:10" x14ac:dyDescent="0.25">
      <c r="A104" s="120"/>
      <c r="C104" s="697" t="s">
        <v>8520</v>
      </c>
      <c r="D104" s="698" t="s">
        <v>8521</v>
      </c>
      <c r="E104" s="698" t="s">
        <v>8522</v>
      </c>
      <c r="F104" s="698">
        <v>1127947298</v>
      </c>
      <c r="G104" s="1024">
        <v>3007154334</v>
      </c>
      <c r="H104" s="613" t="s">
        <v>8523</v>
      </c>
      <c r="I104" s="613"/>
      <c r="J104" s="613" t="s">
        <v>214</v>
      </c>
    </row>
    <row r="105" spans="1:10" x14ac:dyDescent="0.25">
      <c r="A105" s="120"/>
      <c r="C105" s="146" t="s">
        <v>6982</v>
      </c>
      <c r="D105" s="146" t="s">
        <v>6983</v>
      </c>
      <c r="E105" s="146" t="s">
        <v>6984</v>
      </c>
      <c r="F105" s="146">
        <v>1035436687</v>
      </c>
      <c r="G105" s="1026" t="s">
        <v>6985</v>
      </c>
      <c r="H105" s="701" t="s">
        <v>6852</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5829</v>
      </c>
      <c r="D109" s="2" t="s">
        <v>5935</v>
      </c>
      <c r="E109" s="2" t="s">
        <v>4850</v>
      </c>
      <c r="F109" s="2">
        <v>30356616</v>
      </c>
      <c r="G109" s="1022">
        <v>3136820757</v>
      </c>
      <c r="H109" s="2" t="s">
        <v>5936</v>
      </c>
      <c r="I109" s="2"/>
      <c r="J109" s="2" t="s">
        <v>210</v>
      </c>
    </row>
    <row r="110" spans="1:10" x14ac:dyDescent="0.25">
      <c r="A110" s="120"/>
      <c r="C110" s="2" t="s">
        <v>5829</v>
      </c>
      <c r="D110" s="2" t="s">
        <v>212</v>
      </c>
      <c r="E110" s="2" t="s">
        <v>5830</v>
      </c>
      <c r="F110" s="2">
        <v>24989723</v>
      </c>
      <c r="G110" s="1022"/>
      <c r="H110" s="2"/>
      <c r="I110" s="2"/>
      <c r="J110" s="2"/>
    </row>
    <row r="111" spans="1:10" ht="30" x14ac:dyDescent="0.25">
      <c r="A111" s="120"/>
      <c r="C111" s="146" t="s">
        <v>6886</v>
      </c>
      <c r="D111" s="146" t="s">
        <v>6887</v>
      </c>
      <c r="E111" s="146" t="s">
        <v>1541</v>
      </c>
      <c r="F111" s="146">
        <v>42790595</v>
      </c>
      <c r="G111" s="1029">
        <v>3203655538</v>
      </c>
      <c r="H111" s="384" t="s">
        <v>6888</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5918</v>
      </c>
      <c r="D115" s="2" t="s">
        <v>5919</v>
      </c>
      <c r="E115" s="2" t="s">
        <v>478</v>
      </c>
      <c r="F115" s="2">
        <v>1058844820</v>
      </c>
      <c r="G115" s="1022" t="s">
        <v>5921</v>
      </c>
      <c r="H115" s="2" t="s">
        <v>5920</v>
      </c>
      <c r="I115" s="2"/>
      <c r="J115" s="2" t="s">
        <v>214</v>
      </c>
    </row>
    <row r="116" spans="1:10" x14ac:dyDescent="0.25">
      <c r="A116" s="120"/>
      <c r="C116" s="2" t="s">
        <v>4308</v>
      </c>
      <c r="D116" s="2" t="s">
        <v>4309</v>
      </c>
      <c r="E116" s="2" t="s">
        <v>4310</v>
      </c>
      <c r="F116" s="2">
        <v>1121910050</v>
      </c>
      <c r="G116" s="1022">
        <v>3184014500</v>
      </c>
      <c r="H116" s="2" t="s">
        <v>4311</v>
      </c>
      <c r="I116" s="2"/>
      <c r="J116" s="2" t="s">
        <v>4312</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9016</v>
      </c>
      <c r="D120" s="698" t="s">
        <v>9017</v>
      </c>
      <c r="E120" s="698"/>
      <c r="F120" s="698">
        <v>901275700</v>
      </c>
      <c r="G120" s="1031" t="s">
        <v>9011</v>
      </c>
      <c r="H120" s="698" t="s">
        <v>9010</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8094</v>
      </c>
      <c r="D122" s="698" t="s">
        <v>407</v>
      </c>
      <c r="E122" s="698" t="s">
        <v>2768</v>
      </c>
      <c r="F122" s="698">
        <v>25281916</v>
      </c>
      <c r="G122" s="1031">
        <v>3113189638</v>
      </c>
      <c r="H122" s="698" t="s">
        <v>8095</v>
      </c>
      <c r="I122" s="698"/>
      <c r="J122" s="698" t="s">
        <v>2625</v>
      </c>
    </row>
    <row r="123" spans="1:10" x14ac:dyDescent="0.25">
      <c r="A123" s="120"/>
      <c r="C123" s="2" t="s">
        <v>4467</v>
      </c>
      <c r="D123" s="2" t="s">
        <v>4468</v>
      </c>
      <c r="E123" s="2" t="s">
        <v>4469</v>
      </c>
      <c r="F123" s="2">
        <v>26324571</v>
      </c>
      <c r="G123" s="1022">
        <v>3207928545</v>
      </c>
      <c r="H123" s="2" t="s">
        <v>4470</v>
      </c>
      <c r="I123" s="2"/>
      <c r="J123" s="2" t="s">
        <v>4471</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5498</v>
      </c>
      <c r="D127" s="2" t="s">
        <v>5499</v>
      </c>
      <c r="E127" s="2" t="s">
        <v>1864</v>
      </c>
      <c r="F127" s="2">
        <v>87473125</v>
      </c>
      <c r="G127" s="1022">
        <v>3218543612</v>
      </c>
      <c r="H127" s="2" t="s">
        <v>5500</v>
      </c>
      <c r="I127" s="2"/>
      <c r="J127" s="2" t="s">
        <v>5501</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8857</v>
      </c>
      <c r="D129" s="698" t="s">
        <v>8858</v>
      </c>
      <c r="E129" s="698" t="s">
        <v>1586</v>
      </c>
      <c r="F129" s="698">
        <v>197031797</v>
      </c>
      <c r="G129" s="1031">
        <v>3007738275</v>
      </c>
      <c r="H129" s="698" t="s">
        <v>8859</v>
      </c>
      <c r="I129" s="698"/>
      <c r="J129" s="698" t="s">
        <v>214</v>
      </c>
    </row>
    <row r="130" spans="1:10" x14ac:dyDescent="0.25">
      <c r="A130" s="120"/>
      <c r="C130" s="2" t="s">
        <v>6108</v>
      </c>
      <c r="D130" s="2" t="s">
        <v>6109</v>
      </c>
      <c r="E130" s="2" t="s">
        <v>475</v>
      </c>
      <c r="F130" s="2">
        <v>10012230</v>
      </c>
      <c r="G130" s="1022"/>
      <c r="H130" s="2"/>
      <c r="I130" s="2"/>
      <c r="J130" s="2"/>
    </row>
    <row r="131" spans="1:10" x14ac:dyDescent="0.25">
      <c r="A131" s="120"/>
      <c r="C131" s="146" t="s">
        <v>6967</v>
      </c>
      <c r="D131" s="146" t="s">
        <v>6968</v>
      </c>
      <c r="E131" s="146" t="s">
        <v>295</v>
      </c>
      <c r="F131" s="146">
        <v>12745757</v>
      </c>
      <c r="G131" s="1029">
        <v>3147153579</v>
      </c>
      <c r="H131" s="384" t="s">
        <v>6969</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7267</v>
      </c>
      <c r="D133" s="146" t="s">
        <v>7268</v>
      </c>
      <c r="E133" s="146" t="s">
        <v>325</v>
      </c>
      <c r="F133" s="146">
        <v>1106896568</v>
      </c>
      <c r="G133" s="1029">
        <v>3102508515</v>
      </c>
      <c r="H133" s="384" t="s">
        <v>7269</v>
      </c>
      <c r="I133" s="384"/>
      <c r="J133" s="147" t="s">
        <v>6964</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6788</v>
      </c>
      <c r="D135" s="146" t="s">
        <v>4893</v>
      </c>
      <c r="E135" s="146" t="s">
        <v>4893</v>
      </c>
      <c r="F135" s="146">
        <v>1087047386</v>
      </c>
      <c r="G135" s="1029">
        <v>3104627704</v>
      </c>
      <c r="H135" s="384" t="s">
        <v>6787</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4595</v>
      </c>
      <c r="D137" s="2" t="s">
        <v>4596</v>
      </c>
      <c r="E137" s="2" t="s">
        <v>4597</v>
      </c>
      <c r="F137" s="2">
        <v>1063363524</v>
      </c>
      <c r="G137" s="1022" t="s">
        <v>4599</v>
      </c>
      <c r="H137" s="2" t="s">
        <v>4598</v>
      </c>
      <c r="I137" s="2"/>
      <c r="J137" s="2" t="s">
        <v>238</v>
      </c>
    </row>
    <row r="138" spans="1:10" x14ac:dyDescent="0.25">
      <c r="A138" s="120"/>
      <c r="C138" s="2" t="s">
        <v>4462</v>
      </c>
      <c r="D138" s="2" t="s">
        <v>4463</v>
      </c>
      <c r="E138" s="2" t="s">
        <v>2773</v>
      </c>
      <c r="F138" s="2">
        <v>1076335346</v>
      </c>
      <c r="G138" s="1022" t="s">
        <v>4466</v>
      </c>
      <c r="H138" s="2" t="s">
        <v>4464</v>
      </c>
      <c r="I138" s="2"/>
      <c r="J138" s="2" t="s">
        <v>4465</v>
      </c>
    </row>
    <row r="139" spans="1:10" x14ac:dyDescent="0.25">
      <c r="A139" s="120"/>
      <c r="C139" s="2" t="s">
        <v>6384</v>
      </c>
      <c r="D139" s="2" t="s">
        <v>4310</v>
      </c>
      <c r="E139" s="2" t="s">
        <v>4310</v>
      </c>
      <c r="F139" s="2">
        <v>1068976632</v>
      </c>
      <c r="G139" s="1022">
        <v>3156308600</v>
      </c>
      <c r="H139" s="2" t="s">
        <v>6385</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6328</v>
      </c>
      <c r="E141" s="2" t="s">
        <v>2252</v>
      </c>
      <c r="F141" s="2">
        <v>1036627441</v>
      </c>
      <c r="G141" s="1022">
        <v>3014750169</v>
      </c>
      <c r="H141" s="2" t="s">
        <v>6329</v>
      </c>
      <c r="I141" s="2"/>
      <c r="J141" s="2" t="s">
        <v>214</v>
      </c>
    </row>
    <row r="142" spans="1:10" x14ac:dyDescent="0.25">
      <c r="A142" s="120"/>
      <c r="C142" s="146" t="s">
        <v>2883</v>
      </c>
      <c r="D142" s="146" t="s">
        <v>1841</v>
      </c>
      <c r="E142" s="146" t="s">
        <v>7353</v>
      </c>
      <c r="F142" s="146">
        <v>1017275263</v>
      </c>
      <c r="G142" s="1031">
        <v>3112973265</v>
      </c>
      <c r="H142" s="698" t="s">
        <v>7354</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9223</v>
      </c>
      <c r="D144" s="616" t="s">
        <v>9224</v>
      </c>
      <c r="E144" s="616" t="s">
        <v>1541</v>
      </c>
      <c r="F144" s="616">
        <v>71725346</v>
      </c>
      <c r="G144" s="1032">
        <v>3227142242</v>
      </c>
      <c r="H144" s="616" t="s">
        <v>9225</v>
      </c>
      <c r="I144" s="616"/>
      <c r="J144" s="616" t="s">
        <v>238</v>
      </c>
    </row>
    <row r="145" spans="1:10" x14ac:dyDescent="0.25">
      <c r="A145" s="120"/>
      <c r="C145" s="111" t="s">
        <v>6206</v>
      </c>
      <c r="D145" s="111" t="s">
        <v>509</v>
      </c>
      <c r="E145" s="111" t="s">
        <v>1541</v>
      </c>
      <c r="F145" s="111">
        <v>1035421141</v>
      </c>
      <c r="G145" s="912">
        <v>3044850743</v>
      </c>
      <c r="H145" s="111" t="s">
        <v>6207</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5607</v>
      </c>
      <c r="D147" s="111" t="s">
        <v>3356</v>
      </c>
      <c r="E147" s="111" t="s">
        <v>5608</v>
      </c>
      <c r="F147" s="111">
        <v>1094353769</v>
      </c>
      <c r="G147" s="912">
        <v>3105968142</v>
      </c>
      <c r="H147" s="111" t="s">
        <v>6396</v>
      </c>
      <c r="I147" s="111"/>
      <c r="J147" s="111" t="s">
        <v>214</v>
      </c>
    </row>
    <row r="148" spans="1:10" x14ac:dyDescent="0.25">
      <c r="C148" s="111" t="s">
        <v>5607</v>
      </c>
      <c r="D148" s="111" t="s">
        <v>3356</v>
      </c>
      <c r="E148" s="111" t="s">
        <v>5608</v>
      </c>
      <c r="F148" s="111">
        <v>1094353769</v>
      </c>
      <c r="G148" s="912">
        <v>3105968142</v>
      </c>
      <c r="H148" s="111" t="s">
        <v>5609</v>
      </c>
      <c r="I148" s="111"/>
      <c r="J148" s="111" t="s">
        <v>214</v>
      </c>
    </row>
    <row r="149" spans="1:10" x14ac:dyDescent="0.25">
      <c r="C149" s="111" t="s">
        <v>5241</v>
      </c>
      <c r="D149" s="111" t="s">
        <v>5242</v>
      </c>
      <c r="E149" s="111" t="s">
        <v>1852</v>
      </c>
      <c r="F149" s="111">
        <v>17198427</v>
      </c>
      <c r="G149" s="912">
        <v>3002180700</v>
      </c>
      <c r="H149" s="111" t="s">
        <v>5243</v>
      </c>
      <c r="I149" s="111"/>
      <c r="J149" s="111" t="s">
        <v>513</v>
      </c>
    </row>
    <row r="150" spans="1:10" x14ac:dyDescent="0.25">
      <c r="C150" s="617" t="s">
        <v>9250</v>
      </c>
      <c r="D150" s="616" t="s">
        <v>9251</v>
      </c>
      <c r="E150" s="616"/>
      <c r="F150" s="616">
        <v>79334002</v>
      </c>
      <c r="G150" s="1032">
        <v>3128157600</v>
      </c>
      <c r="H150" s="616" t="s">
        <v>9252</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4511</v>
      </c>
      <c r="D152" s="111" t="s">
        <v>4512</v>
      </c>
      <c r="E152" s="111" t="s">
        <v>4513</v>
      </c>
      <c r="F152" s="111">
        <v>11385015</v>
      </c>
      <c r="G152" s="912">
        <v>3214070272</v>
      </c>
      <c r="H152" s="111" t="s">
        <v>4514</v>
      </c>
      <c r="I152" s="111"/>
      <c r="J152" s="111" t="s">
        <v>4515</v>
      </c>
    </row>
    <row r="153" spans="1:10" x14ac:dyDescent="0.25">
      <c r="C153" s="111" t="s">
        <v>6376</v>
      </c>
      <c r="D153" s="111" t="s">
        <v>2533</v>
      </c>
      <c r="E153" s="111" t="s">
        <v>6377</v>
      </c>
      <c r="F153" s="111">
        <v>1013626602</v>
      </c>
      <c r="G153" s="912">
        <v>3108154577</v>
      </c>
      <c r="H153" s="111" t="s">
        <v>6378</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5055</v>
      </c>
      <c r="D156" s="111" t="s">
        <v>2092</v>
      </c>
      <c r="E156" s="111" t="s">
        <v>281</v>
      </c>
      <c r="F156" s="111">
        <v>16621596</v>
      </c>
      <c r="G156" s="912">
        <v>3022406712</v>
      </c>
      <c r="H156" s="111" t="s">
        <v>5056</v>
      </c>
      <c r="I156" s="111"/>
      <c r="J156" s="111" t="s">
        <v>250</v>
      </c>
    </row>
    <row r="157" spans="1:10" x14ac:dyDescent="0.25">
      <c r="C157" s="617" t="s">
        <v>7886</v>
      </c>
      <c r="D157" s="616" t="s">
        <v>7887</v>
      </c>
      <c r="E157" s="616" t="s">
        <v>7888</v>
      </c>
      <c r="F157" s="616">
        <v>1070916349</v>
      </c>
      <c r="G157" s="1032">
        <v>3156862770</v>
      </c>
      <c r="H157" s="616" t="s">
        <v>5691</v>
      </c>
      <c r="I157" s="616"/>
      <c r="J157" s="616" t="s">
        <v>5692</v>
      </c>
    </row>
    <row r="158" spans="1:10" ht="30" x14ac:dyDescent="0.25">
      <c r="C158" s="526" t="s">
        <v>6709</v>
      </c>
      <c r="D158" s="526" t="s">
        <v>6710</v>
      </c>
      <c r="E158" s="526" t="s">
        <v>277</v>
      </c>
      <c r="F158" s="526">
        <v>1090476824</v>
      </c>
      <c r="G158" s="1034">
        <v>3232535780</v>
      </c>
      <c r="H158" s="527" t="s">
        <v>6711</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5823</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6304</v>
      </c>
      <c r="E168" s="111" t="s">
        <v>229</v>
      </c>
      <c r="F168" s="111">
        <v>43998348</v>
      </c>
      <c r="G168" s="912">
        <v>3234393399</v>
      </c>
      <c r="H168" s="111" t="s">
        <v>6305</v>
      </c>
      <c r="I168" s="111"/>
      <c r="J168" s="111" t="s">
        <v>214</v>
      </c>
    </row>
    <row r="169" spans="3:10" x14ac:dyDescent="0.25">
      <c r="C169" s="617" t="s">
        <v>8184</v>
      </c>
      <c r="D169" s="616" t="s">
        <v>466</v>
      </c>
      <c r="E169" s="616" t="s">
        <v>8185</v>
      </c>
      <c r="F169" s="616">
        <v>88253954</v>
      </c>
      <c r="G169" s="1032">
        <v>322285229</v>
      </c>
      <c r="H169" s="616" t="s">
        <v>8186</v>
      </c>
      <c r="I169" s="616"/>
      <c r="J169" s="616" t="s">
        <v>8183</v>
      </c>
    </row>
    <row r="170" spans="3:10" x14ac:dyDescent="0.25">
      <c r="C170" s="111" t="s">
        <v>5530</v>
      </c>
      <c r="D170" s="111" t="s">
        <v>458</v>
      </c>
      <c r="E170" s="111" t="s">
        <v>5531</v>
      </c>
      <c r="F170" s="111">
        <v>30271619</v>
      </c>
      <c r="G170" s="912">
        <v>3128403168</v>
      </c>
      <c r="H170" s="111" t="s">
        <v>5532</v>
      </c>
      <c r="I170" s="111"/>
      <c r="J170" s="111" t="s">
        <v>210</v>
      </c>
    </row>
    <row r="171" spans="3:10" x14ac:dyDescent="0.25">
      <c r="C171" s="111" t="s">
        <v>4957</v>
      </c>
      <c r="D171" s="111" t="s">
        <v>4958</v>
      </c>
      <c r="E171" s="111" t="s">
        <v>2306</v>
      </c>
      <c r="F171" s="111">
        <v>43802119</v>
      </c>
      <c r="G171" s="912">
        <v>3104306958</v>
      </c>
      <c r="H171" s="111" t="s">
        <v>4959</v>
      </c>
      <c r="I171" s="111"/>
      <c r="J171" s="111" t="s">
        <v>238</v>
      </c>
    </row>
    <row r="172" spans="3:10" x14ac:dyDescent="0.25">
      <c r="C172" s="111" t="s">
        <v>4582</v>
      </c>
      <c r="D172" s="111" t="s">
        <v>4581</v>
      </c>
      <c r="E172" s="111"/>
      <c r="F172" s="111">
        <v>43459647</v>
      </c>
      <c r="G172" s="912">
        <v>3127335205</v>
      </c>
      <c r="H172" s="111" t="s">
        <v>4583</v>
      </c>
      <c r="I172" s="111"/>
      <c r="J172" s="111" t="s">
        <v>214</v>
      </c>
    </row>
    <row r="173" spans="3:10" x14ac:dyDescent="0.25">
      <c r="C173" s="617" t="s">
        <v>8082</v>
      </c>
      <c r="D173" s="616" t="s">
        <v>8083</v>
      </c>
      <c r="E173" s="616" t="s">
        <v>5086</v>
      </c>
      <c r="F173" s="616">
        <v>31404588</v>
      </c>
      <c r="G173" s="1032">
        <v>3108565478</v>
      </c>
      <c r="H173" s="616" t="s">
        <v>8815</v>
      </c>
      <c r="I173" s="616"/>
      <c r="J173" s="616" t="s">
        <v>2395</v>
      </c>
    </row>
    <row r="174" spans="3:10" x14ac:dyDescent="0.25">
      <c r="C174" s="617" t="s">
        <v>8082</v>
      </c>
      <c r="D174" s="616" t="s">
        <v>8083</v>
      </c>
      <c r="E174" s="616" t="s">
        <v>5086</v>
      </c>
      <c r="F174" s="616">
        <v>31404588</v>
      </c>
      <c r="G174" s="1032">
        <v>3155749763</v>
      </c>
      <c r="H174" s="616" t="s">
        <v>8085</v>
      </c>
      <c r="I174" s="616"/>
      <c r="J174" s="616" t="s">
        <v>2395</v>
      </c>
    </row>
    <row r="175" spans="3:10" x14ac:dyDescent="0.25">
      <c r="C175" s="617" t="s">
        <v>8156</v>
      </c>
      <c r="D175" s="616" t="s">
        <v>8157</v>
      </c>
      <c r="E175" s="616" t="s">
        <v>268</v>
      </c>
      <c r="F175" s="616">
        <v>1039087311</v>
      </c>
      <c r="G175" s="1032" t="s">
        <v>1843</v>
      </c>
      <c r="H175" s="616" t="s">
        <v>8158</v>
      </c>
      <c r="I175" s="616"/>
      <c r="J175" s="616" t="s">
        <v>214</v>
      </c>
    </row>
    <row r="176" spans="3:10" x14ac:dyDescent="0.25">
      <c r="C176" s="111" t="s">
        <v>4798</v>
      </c>
      <c r="D176" s="111" t="s">
        <v>2922</v>
      </c>
      <c r="E176" s="111" t="s">
        <v>504</v>
      </c>
      <c r="F176" s="111">
        <v>12197883</v>
      </c>
      <c r="G176" s="912">
        <v>3107191919</v>
      </c>
      <c r="H176" s="111" t="s">
        <v>4799</v>
      </c>
      <c r="I176" s="111"/>
      <c r="J176" s="111" t="s">
        <v>4800</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5932</v>
      </c>
      <c r="D180" s="111" t="s">
        <v>5933</v>
      </c>
      <c r="E180" s="111" t="s">
        <v>3504</v>
      </c>
      <c r="F180" s="111">
        <v>1193534848</v>
      </c>
      <c r="G180" s="912">
        <v>3235989324</v>
      </c>
      <c r="H180" s="111" t="s">
        <v>5934</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5264</v>
      </c>
      <c r="D183" s="111" t="s">
        <v>2768</v>
      </c>
      <c r="E183" s="111" t="s">
        <v>346</v>
      </c>
      <c r="F183" s="111">
        <v>94275940</v>
      </c>
      <c r="G183" s="912">
        <v>3242833937</v>
      </c>
      <c r="H183" s="111" t="s">
        <v>5265</v>
      </c>
      <c r="I183" s="111"/>
      <c r="J183" s="111" t="s">
        <v>5266</v>
      </c>
    </row>
    <row r="184" spans="3:10" x14ac:dyDescent="0.25">
      <c r="C184" s="617" t="s">
        <v>8026</v>
      </c>
      <c r="D184" s="616" t="s">
        <v>8027</v>
      </c>
      <c r="E184" s="616" t="s">
        <v>346</v>
      </c>
      <c r="F184" s="616">
        <v>1040732277</v>
      </c>
      <c r="G184" s="1032" t="s">
        <v>8029</v>
      </c>
      <c r="H184" s="616" t="s">
        <v>2269</v>
      </c>
      <c r="I184" s="616"/>
      <c r="J184" s="616" t="s">
        <v>8028</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5249</v>
      </c>
      <c r="D186" s="111" t="s">
        <v>1908</v>
      </c>
      <c r="E186" s="111" t="s">
        <v>5250</v>
      </c>
      <c r="F186" s="111">
        <v>94154166</v>
      </c>
      <c r="G186" s="912">
        <v>3113404725</v>
      </c>
      <c r="H186" s="111" t="s">
        <v>5251</v>
      </c>
      <c r="I186" s="111"/>
      <c r="J186" s="111" t="s">
        <v>5252</v>
      </c>
    </row>
    <row r="187" spans="3:10" x14ac:dyDescent="0.25">
      <c r="C187" s="617" t="s">
        <v>7889</v>
      </c>
      <c r="D187" s="616" t="s">
        <v>1556</v>
      </c>
      <c r="E187" s="616" t="s">
        <v>7890</v>
      </c>
      <c r="F187" s="616">
        <v>1065591060</v>
      </c>
      <c r="G187" s="1032">
        <v>3102548787</v>
      </c>
      <c r="H187" s="616" t="s">
        <v>7891</v>
      </c>
      <c r="I187" s="616"/>
      <c r="J187" s="616" t="s">
        <v>5692</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6189</v>
      </c>
      <c r="D192" s="111" t="s">
        <v>6190</v>
      </c>
      <c r="E192" s="111" t="s">
        <v>1586</v>
      </c>
      <c r="F192" s="111">
        <v>1061541718</v>
      </c>
      <c r="G192" s="912">
        <v>3152169710</v>
      </c>
      <c r="H192" s="111" t="s">
        <v>6191</v>
      </c>
      <c r="I192" s="111"/>
      <c r="J192" s="111" t="s">
        <v>5263</v>
      </c>
    </row>
    <row r="193" spans="3:10" x14ac:dyDescent="0.25">
      <c r="C193" s="526" t="s">
        <v>7139</v>
      </c>
      <c r="D193" s="526" t="s">
        <v>7140</v>
      </c>
      <c r="E193" s="526" t="s">
        <v>405</v>
      </c>
      <c r="F193" s="526">
        <v>1065993704</v>
      </c>
      <c r="G193" s="1034">
        <v>3204587878</v>
      </c>
      <c r="H193" s="527" t="s">
        <v>7141</v>
      </c>
      <c r="I193" s="527"/>
      <c r="J193" s="528" t="s">
        <v>5692</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8181</v>
      </c>
      <c r="D195" s="616" t="s">
        <v>2184</v>
      </c>
      <c r="E195" s="616" t="s">
        <v>264</v>
      </c>
      <c r="F195" s="616">
        <v>5428217</v>
      </c>
      <c r="G195" s="1032">
        <v>3203711524</v>
      </c>
      <c r="H195" s="616" t="s">
        <v>8182</v>
      </c>
      <c r="I195" s="616"/>
      <c r="J195" s="616" t="s">
        <v>8183</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8212</v>
      </c>
      <c r="D198" s="616" t="s">
        <v>8213</v>
      </c>
      <c r="E198" s="616" t="s">
        <v>8214</v>
      </c>
      <c r="F198" s="616">
        <v>1002340261</v>
      </c>
      <c r="G198" s="1032">
        <v>3213319920</v>
      </c>
      <c r="H198" s="616" t="s">
        <v>8215</v>
      </c>
      <c r="I198" s="616"/>
      <c r="J198" s="616" t="s">
        <v>8216</v>
      </c>
    </row>
    <row r="199" spans="3:10" x14ac:dyDescent="0.25">
      <c r="C199" s="111" t="s">
        <v>1786</v>
      </c>
      <c r="D199" s="111" t="s">
        <v>1787</v>
      </c>
      <c r="E199" s="111" t="s">
        <v>1788</v>
      </c>
      <c r="F199" s="111">
        <v>1082105994</v>
      </c>
      <c r="G199" s="912"/>
      <c r="H199" s="111"/>
      <c r="I199" s="111"/>
      <c r="J199" s="111"/>
    </row>
    <row r="200" spans="3:10" x14ac:dyDescent="0.25">
      <c r="C200" s="111" t="s">
        <v>5428</v>
      </c>
      <c r="D200" s="111" t="s">
        <v>2533</v>
      </c>
      <c r="E200" s="111" t="s">
        <v>5429</v>
      </c>
      <c r="F200" s="111">
        <v>4675522</v>
      </c>
      <c r="G200" s="912">
        <v>3108213233</v>
      </c>
      <c r="H200" s="111" t="s">
        <v>5430</v>
      </c>
      <c r="I200" s="111"/>
      <c r="J200" s="111" t="s">
        <v>2413</v>
      </c>
    </row>
    <row r="201" spans="3:10" x14ac:dyDescent="0.25">
      <c r="C201" s="617" t="s">
        <v>8789</v>
      </c>
      <c r="D201" s="616" t="s">
        <v>5504</v>
      </c>
      <c r="E201" s="616" t="s">
        <v>4976</v>
      </c>
      <c r="F201" s="616">
        <v>1045489217</v>
      </c>
      <c r="G201" s="1032">
        <v>3117431056</v>
      </c>
      <c r="H201" s="616" t="s">
        <v>8790</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5840</v>
      </c>
      <c r="D203" s="111" t="s">
        <v>5841</v>
      </c>
      <c r="E203" s="111" t="s">
        <v>508</v>
      </c>
      <c r="F203" s="111">
        <v>1017212513</v>
      </c>
      <c r="G203" s="912" t="s">
        <v>5844</v>
      </c>
      <c r="H203" s="111" t="s">
        <v>5842</v>
      </c>
      <c r="I203" s="111"/>
      <c r="J203" s="111" t="s">
        <v>5843</v>
      </c>
    </row>
    <row r="204" spans="3:10" x14ac:dyDescent="0.25">
      <c r="C204" s="111" t="s">
        <v>2384</v>
      </c>
      <c r="D204" s="111" t="s">
        <v>453</v>
      </c>
      <c r="E204" s="111" t="s">
        <v>2184</v>
      </c>
      <c r="F204" s="111">
        <v>3585579</v>
      </c>
      <c r="G204" s="912"/>
      <c r="H204" s="111"/>
      <c r="I204" s="111"/>
      <c r="J204" s="111"/>
    </row>
    <row r="205" spans="3:10" x14ac:dyDescent="0.25">
      <c r="C205" s="111" t="s">
        <v>5275</v>
      </c>
      <c r="D205" s="111" t="s">
        <v>299</v>
      </c>
      <c r="E205" s="111" t="s">
        <v>2092</v>
      </c>
      <c r="F205" s="111">
        <v>52361856</v>
      </c>
      <c r="G205" s="912">
        <v>3214230767</v>
      </c>
      <c r="H205" s="111" t="s">
        <v>5276</v>
      </c>
      <c r="I205" s="111"/>
      <c r="J205" s="111" t="s">
        <v>513</v>
      </c>
    </row>
    <row r="206" spans="3:10" x14ac:dyDescent="0.25">
      <c r="C206" s="111" t="s">
        <v>4724</v>
      </c>
      <c r="D206" s="111" t="s">
        <v>325</v>
      </c>
      <c r="E206" s="111" t="s">
        <v>4725</v>
      </c>
      <c r="F206" s="111">
        <v>1090463903</v>
      </c>
      <c r="G206" s="912">
        <v>3164994995</v>
      </c>
      <c r="H206" s="111" t="s">
        <v>4726</v>
      </c>
      <c r="I206" s="111"/>
      <c r="J206" s="111" t="s">
        <v>1554</v>
      </c>
    </row>
    <row r="207" spans="3:10" x14ac:dyDescent="0.25">
      <c r="C207" s="617" t="s">
        <v>8802</v>
      </c>
      <c r="D207" s="616" t="s">
        <v>8803</v>
      </c>
      <c r="E207" s="616" t="s">
        <v>1720</v>
      </c>
      <c r="F207" s="616">
        <v>1099202624</v>
      </c>
      <c r="G207" s="1032">
        <v>3123399491</v>
      </c>
      <c r="H207" s="616" t="s">
        <v>8804</v>
      </c>
      <c r="I207" s="616"/>
      <c r="J207" s="616" t="s">
        <v>8805</v>
      </c>
    </row>
    <row r="208" spans="3:10" x14ac:dyDescent="0.25">
      <c r="C208" s="617" t="s">
        <v>9226</v>
      </c>
      <c r="D208" s="616" t="s">
        <v>248</v>
      </c>
      <c r="E208" s="616" t="s">
        <v>508</v>
      </c>
      <c r="F208" s="616">
        <v>1094935051</v>
      </c>
      <c r="G208" s="1032">
        <v>3107305871</v>
      </c>
      <c r="H208" s="616" t="s">
        <v>9227</v>
      </c>
      <c r="I208" s="616"/>
      <c r="J208" s="616" t="s">
        <v>2395</v>
      </c>
    </row>
    <row r="209" spans="3:10" x14ac:dyDescent="0.25">
      <c r="C209" s="617" t="s">
        <v>8498</v>
      </c>
      <c r="D209" s="616" t="s">
        <v>8495</v>
      </c>
      <c r="E209" s="616" t="s">
        <v>8499</v>
      </c>
      <c r="F209" s="616">
        <v>1004623976</v>
      </c>
      <c r="G209" s="1032">
        <v>3173272584</v>
      </c>
      <c r="H209" s="616" t="s">
        <v>8500</v>
      </c>
      <c r="I209" s="616"/>
      <c r="J209" s="616" t="s">
        <v>8497</v>
      </c>
    </row>
    <row r="210" spans="3:10" x14ac:dyDescent="0.25">
      <c r="C210" s="111" t="s">
        <v>5605</v>
      </c>
      <c r="D210" s="111" t="s">
        <v>4671</v>
      </c>
      <c r="E210" s="111" t="s">
        <v>208</v>
      </c>
      <c r="F210" s="111">
        <v>1035439859</v>
      </c>
      <c r="G210" s="912">
        <v>3102545454</v>
      </c>
      <c r="H210" s="111" t="s">
        <v>5606</v>
      </c>
      <c r="I210" s="111"/>
      <c r="J210" s="111" t="s">
        <v>214</v>
      </c>
    </row>
    <row r="211" spans="3:10" ht="30" x14ac:dyDescent="0.25">
      <c r="C211" s="526" t="s">
        <v>6634</v>
      </c>
      <c r="D211" s="526" t="s">
        <v>6635</v>
      </c>
      <c r="E211" s="526" t="s">
        <v>6636</v>
      </c>
      <c r="F211" s="526">
        <v>1123511202</v>
      </c>
      <c r="G211" s="1034">
        <v>3133107274</v>
      </c>
      <c r="H211" s="527" t="s">
        <v>6637</v>
      </c>
      <c r="I211" s="527"/>
      <c r="J211" s="528" t="s">
        <v>2276</v>
      </c>
    </row>
    <row r="212" spans="3:10" x14ac:dyDescent="0.25">
      <c r="C212" s="111" t="s">
        <v>5095</v>
      </c>
      <c r="D212" s="111" t="s">
        <v>298</v>
      </c>
      <c r="E212" s="111" t="s">
        <v>5096</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6934</v>
      </c>
      <c r="D214" s="526" t="s">
        <v>1908</v>
      </c>
      <c r="E214" s="526" t="s">
        <v>6928</v>
      </c>
      <c r="F214" s="526">
        <v>1020403897</v>
      </c>
      <c r="G214" s="1034"/>
      <c r="H214" s="527"/>
      <c r="I214" s="527"/>
      <c r="J214" s="528"/>
    </row>
    <row r="215" spans="3:10" x14ac:dyDescent="0.25">
      <c r="C215" s="111" t="s">
        <v>5184</v>
      </c>
      <c r="D215" s="111" t="s">
        <v>5185</v>
      </c>
      <c r="E215" s="111" t="s">
        <v>212</v>
      </c>
      <c r="F215" s="111">
        <v>1040325618</v>
      </c>
      <c r="G215" s="912">
        <v>3218419675</v>
      </c>
      <c r="H215" s="111" t="s">
        <v>5186</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4746</v>
      </c>
      <c r="D218" s="111" t="s">
        <v>1852</v>
      </c>
      <c r="E218" s="111" t="s">
        <v>4747</v>
      </c>
      <c r="F218" s="111">
        <v>1017235848</v>
      </c>
      <c r="G218" s="912">
        <v>3195719295</v>
      </c>
      <c r="H218" s="111" t="s">
        <v>4742</v>
      </c>
      <c r="I218" s="111"/>
      <c r="J218" s="111" t="s">
        <v>214</v>
      </c>
    </row>
    <row r="219" spans="3:10" x14ac:dyDescent="0.25">
      <c r="C219" s="111" t="s">
        <v>4982</v>
      </c>
      <c r="D219" s="111" t="s">
        <v>4983</v>
      </c>
      <c r="E219" s="111" t="s">
        <v>4984</v>
      </c>
      <c r="F219" s="111">
        <v>1007342051</v>
      </c>
      <c r="G219" s="912">
        <v>3112877190</v>
      </c>
      <c r="H219" s="111" t="s">
        <v>4985</v>
      </c>
      <c r="I219" s="111"/>
      <c r="J219" s="111" t="s">
        <v>4986</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8956</v>
      </c>
      <c r="D222" s="616" t="s">
        <v>8957</v>
      </c>
      <c r="E222" s="616" t="s">
        <v>3686</v>
      </c>
      <c r="F222" s="616">
        <v>1007713829</v>
      </c>
      <c r="G222" s="1032" t="s">
        <v>8960</v>
      </c>
      <c r="H222" s="616" t="s">
        <v>8958</v>
      </c>
      <c r="I222" s="616"/>
      <c r="J222" s="616" t="s">
        <v>8959</v>
      </c>
    </row>
    <row r="223" spans="3:10" ht="30" x14ac:dyDescent="0.25">
      <c r="C223" s="526" t="s">
        <v>7255</v>
      </c>
      <c r="D223" s="526" t="s">
        <v>7256</v>
      </c>
      <c r="E223" s="526" t="s">
        <v>7257</v>
      </c>
      <c r="F223" s="526">
        <v>1032364714</v>
      </c>
      <c r="G223" s="1034">
        <v>3125229925</v>
      </c>
      <c r="H223" s="527" t="s">
        <v>7258</v>
      </c>
      <c r="I223" s="527"/>
      <c r="J223" s="528" t="s">
        <v>513</v>
      </c>
    </row>
    <row r="224" spans="3:10" x14ac:dyDescent="0.25">
      <c r="C224" s="111" t="s">
        <v>6365</v>
      </c>
      <c r="D224" s="111" t="s">
        <v>2252</v>
      </c>
      <c r="E224" s="111" t="s">
        <v>6366</v>
      </c>
      <c r="F224" s="111">
        <v>1004235347</v>
      </c>
      <c r="G224" s="912">
        <v>3108211410</v>
      </c>
      <c r="H224" s="111" t="s">
        <v>6367</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8621</v>
      </c>
      <c r="D227" s="616" t="s">
        <v>4893</v>
      </c>
      <c r="E227" s="616" t="s">
        <v>8622</v>
      </c>
      <c r="F227" s="616">
        <v>1086358220</v>
      </c>
      <c r="G227" s="1032">
        <v>3004213172</v>
      </c>
      <c r="H227" s="616" t="s">
        <v>8623</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4719</v>
      </c>
      <c r="D232" s="111" t="s">
        <v>553</v>
      </c>
      <c r="E232" s="111" t="s">
        <v>465</v>
      </c>
      <c r="F232" s="111">
        <v>1093740160</v>
      </c>
      <c r="G232" s="912">
        <v>3026330241</v>
      </c>
      <c r="H232" s="111" t="s">
        <v>4720</v>
      </c>
      <c r="I232" s="111"/>
      <c r="J232" s="111" t="s">
        <v>1554</v>
      </c>
    </row>
    <row r="233" spans="3:10" x14ac:dyDescent="0.25">
      <c r="C233" s="111" t="s">
        <v>5584</v>
      </c>
      <c r="D233" s="111" t="s">
        <v>212</v>
      </c>
      <c r="E233" s="111" t="s">
        <v>2768</v>
      </c>
      <c r="F233" s="111">
        <v>80844083</v>
      </c>
      <c r="G233" s="912">
        <v>3108213233</v>
      </c>
      <c r="H233" s="111" t="s">
        <v>5430</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8800</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8503</v>
      </c>
      <c r="D243" s="616" t="s">
        <v>8504</v>
      </c>
      <c r="E243" s="616" t="s">
        <v>4074</v>
      </c>
      <c r="F243" s="616">
        <v>1043669315</v>
      </c>
      <c r="G243" s="1032">
        <v>3106965063</v>
      </c>
      <c r="H243" s="616" t="s">
        <v>8505</v>
      </c>
      <c r="I243" s="616"/>
      <c r="J243" s="616" t="s">
        <v>5697</v>
      </c>
    </row>
    <row r="244" spans="3:10" x14ac:dyDescent="0.25">
      <c r="C244" s="617" t="s">
        <v>9061</v>
      </c>
      <c r="D244" s="616" t="s">
        <v>4837</v>
      </c>
      <c r="E244" s="616" t="s">
        <v>1908</v>
      </c>
      <c r="F244" s="616">
        <v>8264936</v>
      </c>
      <c r="G244" s="1032">
        <v>3136219290</v>
      </c>
      <c r="H244" s="616" t="s">
        <v>9062</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8062</v>
      </c>
      <c r="D246" s="616" t="s">
        <v>8063</v>
      </c>
      <c r="E246" s="616" t="s">
        <v>8064</v>
      </c>
      <c r="F246" s="616">
        <v>1122646799</v>
      </c>
      <c r="G246" s="1032"/>
      <c r="H246" s="616"/>
      <c r="I246" s="616"/>
      <c r="J246" s="616"/>
    </row>
    <row r="247" spans="3:10" x14ac:dyDescent="0.25">
      <c r="C247" s="111" t="s">
        <v>5177</v>
      </c>
      <c r="D247" s="111" t="s">
        <v>396</v>
      </c>
      <c r="E247" s="111" t="s">
        <v>5178</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8331</v>
      </c>
      <c r="D251" s="616" t="s">
        <v>8332</v>
      </c>
      <c r="E251" s="616" t="s">
        <v>8333</v>
      </c>
      <c r="F251" s="616">
        <v>1090524605</v>
      </c>
      <c r="G251" s="1032">
        <v>3125759361</v>
      </c>
      <c r="H251" s="616" t="s">
        <v>8334</v>
      </c>
      <c r="I251" s="616"/>
      <c r="J251" s="616" t="s">
        <v>2392</v>
      </c>
    </row>
    <row r="252" spans="3:10" x14ac:dyDescent="0.25">
      <c r="C252" s="111" t="s">
        <v>4193</v>
      </c>
      <c r="D252" s="111" t="s">
        <v>4194</v>
      </c>
      <c r="E252" s="111" t="s">
        <v>4195</v>
      </c>
      <c r="F252" s="111">
        <v>80093409</v>
      </c>
      <c r="G252" s="912">
        <v>3108036703</v>
      </c>
      <c r="H252" s="111" t="s">
        <v>4196</v>
      </c>
      <c r="I252" s="111"/>
      <c r="J252" s="111" t="s">
        <v>513</v>
      </c>
    </row>
    <row r="253" spans="3:10" x14ac:dyDescent="0.25">
      <c r="C253" s="111" t="s">
        <v>5776</v>
      </c>
      <c r="D253" s="111" t="s">
        <v>5777</v>
      </c>
      <c r="E253" s="111" t="s">
        <v>5778</v>
      </c>
      <c r="F253" s="111">
        <v>1143870795</v>
      </c>
      <c r="G253" s="912">
        <v>3103303844</v>
      </c>
      <c r="H253" s="111" t="s">
        <v>5779</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7277</v>
      </c>
      <c r="E259" s="526" t="s">
        <v>277</v>
      </c>
      <c r="F259" s="526">
        <v>1019122638</v>
      </c>
      <c r="G259" s="1034">
        <v>3194823914</v>
      </c>
      <c r="H259" s="528" t="s">
        <v>7282</v>
      </c>
      <c r="I259" s="528"/>
      <c r="J259" s="528" t="s">
        <v>513</v>
      </c>
    </row>
    <row r="260" spans="3:10" x14ac:dyDescent="0.25">
      <c r="C260" s="617" t="s">
        <v>7439</v>
      </c>
      <c r="D260" s="616" t="s">
        <v>2584</v>
      </c>
      <c r="E260" s="616" t="s">
        <v>2697</v>
      </c>
      <c r="F260" s="616">
        <v>1038359654</v>
      </c>
      <c r="G260" s="1032">
        <v>3107190453</v>
      </c>
      <c r="H260" s="616" t="s">
        <v>7451</v>
      </c>
      <c r="I260" s="616"/>
      <c r="J260" s="616" t="s">
        <v>7452</v>
      </c>
    </row>
    <row r="261" spans="3:10" x14ac:dyDescent="0.25">
      <c r="C261" s="111" t="s">
        <v>2933</v>
      </c>
      <c r="D261" s="111" t="s">
        <v>5239</v>
      </c>
      <c r="E261" s="111" t="s">
        <v>1541</v>
      </c>
      <c r="F261" s="111">
        <v>79512318</v>
      </c>
      <c r="G261" s="912">
        <v>3105830026</v>
      </c>
      <c r="H261" s="111" t="s">
        <v>5240</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7680</v>
      </c>
      <c r="F263" s="616">
        <v>3188186</v>
      </c>
      <c r="G263" s="1032">
        <v>3184157351</v>
      </c>
      <c r="H263" s="616" t="s">
        <v>7681</v>
      </c>
      <c r="I263" s="616"/>
      <c r="J263" s="616" t="s">
        <v>2276</v>
      </c>
    </row>
    <row r="264" spans="3:10" ht="18" customHeight="1" x14ac:dyDescent="0.25">
      <c r="C264" s="526" t="s">
        <v>399</v>
      </c>
      <c r="D264" s="526" t="s">
        <v>4535</v>
      </c>
      <c r="E264" s="526" t="s">
        <v>542</v>
      </c>
      <c r="F264" s="526">
        <v>13270499</v>
      </c>
      <c r="G264" s="1034">
        <v>3156461469</v>
      </c>
      <c r="H264" s="527" t="s">
        <v>6712</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4743</v>
      </c>
      <c r="D267" s="111" t="s">
        <v>4744</v>
      </c>
      <c r="E267" s="111" t="s">
        <v>1997</v>
      </c>
      <c r="F267" s="111">
        <v>1000193372</v>
      </c>
      <c r="G267" s="912">
        <v>3023754242</v>
      </c>
      <c r="H267" s="111" t="s">
        <v>4745</v>
      </c>
      <c r="I267" s="111"/>
      <c r="J267" s="111" t="s">
        <v>214</v>
      </c>
    </row>
    <row r="268" spans="3:10" x14ac:dyDescent="0.25">
      <c r="C268" s="617" t="s">
        <v>8517</v>
      </c>
      <c r="D268" s="616" t="s">
        <v>5162</v>
      </c>
      <c r="E268" s="616" t="s">
        <v>1586</v>
      </c>
      <c r="F268" s="616">
        <v>1010111103</v>
      </c>
      <c r="G268" s="1032">
        <v>3205878787</v>
      </c>
      <c r="H268" s="616" t="s">
        <v>218</v>
      </c>
      <c r="I268" s="616"/>
      <c r="J268" s="616" t="s">
        <v>214</v>
      </c>
    </row>
    <row r="269" spans="3:10" x14ac:dyDescent="0.25">
      <c r="C269" s="617" t="s">
        <v>8517</v>
      </c>
      <c r="D269" s="616" t="s">
        <v>8518</v>
      </c>
      <c r="E269" s="616" t="s">
        <v>8519</v>
      </c>
      <c r="F269" s="616">
        <v>1017175865</v>
      </c>
      <c r="G269" s="1032">
        <v>3022916939</v>
      </c>
      <c r="H269" s="616" t="s">
        <v>8516</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4669</v>
      </c>
      <c r="D271" s="111" t="s">
        <v>4670</v>
      </c>
      <c r="E271" s="111" t="s">
        <v>4671</v>
      </c>
      <c r="F271" s="111">
        <v>98772871</v>
      </c>
      <c r="G271" s="912">
        <v>3023739150</v>
      </c>
      <c r="H271" s="111" t="s">
        <v>4668</v>
      </c>
      <c r="I271" s="111"/>
      <c r="J271" s="111" t="s">
        <v>424</v>
      </c>
    </row>
    <row r="272" spans="3:10" x14ac:dyDescent="0.25">
      <c r="C272" s="617" t="s">
        <v>8907</v>
      </c>
      <c r="D272" s="616" t="s">
        <v>8908</v>
      </c>
      <c r="E272" s="616" t="s">
        <v>8909</v>
      </c>
      <c r="F272" s="616">
        <v>71790262</v>
      </c>
      <c r="G272" s="1032">
        <v>3146453280</v>
      </c>
      <c r="H272" s="616" t="s">
        <v>8906</v>
      </c>
      <c r="I272" s="616"/>
      <c r="J272" s="616" t="s">
        <v>214</v>
      </c>
    </row>
    <row r="273" spans="3:10" x14ac:dyDescent="0.25">
      <c r="C273" s="617" t="s">
        <v>9013</v>
      </c>
      <c r="D273" s="616" t="s">
        <v>8518</v>
      </c>
      <c r="E273" s="616" t="s">
        <v>2768</v>
      </c>
      <c r="F273" s="616">
        <v>71731403</v>
      </c>
      <c r="G273" s="1032" t="s">
        <v>9015</v>
      </c>
      <c r="H273" s="616" t="s">
        <v>9014</v>
      </c>
      <c r="I273" s="616"/>
      <c r="J273" s="616" t="s">
        <v>214</v>
      </c>
    </row>
    <row r="274" spans="3:10" x14ac:dyDescent="0.25">
      <c r="C274" s="111" t="s">
        <v>6324</v>
      </c>
      <c r="D274" s="111" t="s">
        <v>6325</v>
      </c>
      <c r="E274" s="111" t="s">
        <v>2252</v>
      </c>
      <c r="F274" s="111">
        <v>1001061249</v>
      </c>
      <c r="G274" s="912" t="s">
        <v>6326</v>
      </c>
      <c r="H274" s="111" t="s">
        <v>6327</v>
      </c>
      <c r="I274" s="111"/>
      <c r="J274" s="111" t="s">
        <v>214</v>
      </c>
    </row>
    <row r="275" spans="3:10" x14ac:dyDescent="0.25">
      <c r="C275" s="526" t="s">
        <v>6324</v>
      </c>
      <c r="D275" s="526" t="s">
        <v>6101</v>
      </c>
      <c r="E275" s="526" t="s">
        <v>6729</v>
      </c>
      <c r="F275" s="526">
        <v>1007239320</v>
      </c>
      <c r="G275" s="1034">
        <v>3234357921</v>
      </c>
      <c r="H275" s="527" t="s">
        <v>6730</v>
      </c>
      <c r="I275" s="527"/>
      <c r="J275" s="528" t="s">
        <v>238</v>
      </c>
    </row>
    <row r="276" spans="3:10" ht="30" x14ac:dyDescent="0.25">
      <c r="C276" s="526" t="s">
        <v>1836</v>
      </c>
      <c r="D276" s="526" t="s">
        <v>6639</v>
      </c>
      <c r="E276" s="526" t="s">
        <v>553</v>
      </c>
      <c r="F276" s="526">
        <v>1057580446</v>
      </c>
      <c r="G276" s="1034">
        <v>3183623525</v>
      </c>
      <c r="H276" s="527" t="s">
        <v>6640</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6919</v>
      </c>
      <c r="D281" s="526" t="s">
        <v>508</v>
      </c>
      <c r="E281" s="526" t="s">
        <v>3265</v>
      </c>
      <c r="F281" s="526">
        <v>1036223968</v>
      </c>
      <c r="G281" s="1034">
        <v>3212896582</v>
      </c>
      <c r="H281" s="527" t="s">
        <v>6920</v>
      </c>
      <c r="I281" s="527"/>
      <c r="J281" s="528" t="s">
        <v>6921</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6970</v>
      </c>
      <c r="D284" s="526" t="s">
        <v>6971</v>
      </c>
      <c r="E284" s="526" t="s">
        <v>2221</v>
      </c>
      <c r="F284" s="526">
        <v>1085338669</v>
      </c>
      <c r="G284" s="1034">
        <v>3170731151</v>
      </c>
      <c r="H284" s="527" t="s">
        <v>6972</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6611</v>
      </c>
      <c r="D286" s="526" t="s">
        <v>4972</v>
      </c>
      <c r="E286" s="526" t="s">
        <v>508</v>
      </c>
      <c r="F286" s="526">
        <v>1053664458</v>
      </c>
      <c r="G286" s="1034">
        <v>3205487877</v>
      </c>
      <c r="H286" s="527" t="s">
        <v>6612</v>
      </c>
      <c r="I286" s="527"/>
      <c r="J286" s="528" t="s">
        <v>214</v>
      </c>
    </row>
    <row r="287" spans="3:10" x14ac:dyDescent="0.25">
      <c r="C287" s="526" t="s">
        <v>6682</v>
      </c>
      <c r="D287" s="526" t="s">
        <v>3119</v>
      </c>
      <c r="E287" s="526" t="s">
        <v>2768</v>
      </c>
      <c r="F287" s="526">
        <v>1026150894</v>
      </c>
      <c r="G287" s="1034">
        <v>3145848665</v>
      </c>
      <c r="H287" s="527" t="s">
        <v>6683</v>
      </c>
      <c r="I287" s="527"/>
      <c r="J287" s="528" t="s">
        <v>238</v>
      </c>
    </row>
    <row r="288" spans="3:10" x14ac:dyDescent="0.25">
      <c r="C288" s="111" t="s">
        <v>4121</v>
      </c>
      <c r="D288" s="111" t="s">
        <v>465</v>
      </c>
      <c r="E288" s="111" t="s">
        <v>4122</v>
      </c>
      <c r="F288" s="111">
        <v>1045703410</v>
      </c>
      <c r="G288" s="912">
        <v>3108211318</v>
      </c>
      <c r="H288" s="111" t="s">
        <v>4123</v>
      </c>
      <c r="I288" s="111"/>
      <c r="J288" s="111" t="s">
        <v>214</v>
      </c>
    </row>
    <row r="289" spans="3:10" x14ac:dyDescent="0.25">
      <c r="C289" s="617" t="s">
        <v>8855</v>
      </c>
      <c r="D289" s="616" t="s">
        <v>475</v>
      </c>
      <c r="E289" s="616" t="s">
        <v>7248</v>
      </c>
      <c r="F289" s="616">
        <v>1020474786</v>
      </c>
      <c r="G289" s="1032">
        <v>3147332718</v>
      </c>
      <c r="H289" s="616" t="s">
        <v>8856</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8009</v>
      </c>
      <c r="D292" s="616" t="s">
        <v>8010</v>
      </c>
      <c r="E292" s="616" t="s">
        <v>8010</v>
      </c>
      <c r="F292" s="616">
        <v>1001409100</v>
      </c>
      <c r="G292" s="1032">
        <v>3008806074</v>
      </c>
      <c r="H292" s="616" t="s">
        <v>8011</v>
      </c>
      <c r="I292" s="616"/>
      <c r="J292" s="616" t="s">
        <v>8012</v>
      </c>
    </row>
    <row r="293" spans="3:10" x14ac:dyDescent="0.25">
      <c r="C293" s="111" t="s">
        <v>4130</v>
      </c>
      <c r="D293" s="111" t="s">
        <v>2768</v>
      </c>
      <c r="E293" s="111" t="s">
        <v>312</v>
      </c>
      <c r="F293" s="111">
        <v>1026149300</v>
      </c>
      <c r="G293" s="912">
        <v>3202818806</v>
      </c>
      <c r="H293" s="111" t="s">
        <v>4129</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8616</v>
      </c>
      <c r="D295" s="616" t="s">
        <v>3260</v>
      </c>
      <c r="E295" s="616" t="s">
        <v>209</v>
      </c>
      <c r="F295" s="616">
        <v>1080690956</v>
      </c>
      <c r="G295" s="1032">
        <v>3133670780</v>
      </c>
      <c r="H295" s="616" t="s">
        <v>8617</v>
      </c>
      <c r="I295" s="616"/>
      <c r="J295" s="616" t="s">
        <v>250</v>
      </c>
    </row>
    <row r="296" spans="3:10" x14ac:dyDescent="0.25">
      <c r="C296" s="617" t="s">
        <v>8060</v>
      </c>
      <c r="D296" s="616" t="s">
        <v>8061</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4186</v>
      </c>
      <c r="D299" s="111" t="s">
        <v>4187</v>
      </c>
      <c r="E299" s="111" t="s">
        <v>2092</v>
      </c>
      <c r="F299" s="111">
        <v>1075293996</v>
      </c>
      <c r="G299" s="912">
        <v>3183834460</v>
      </c>
      <c r="H299" s="111" t="s">
        <v>4188</v>
      </c>
      <c r="I299" s="111"/>
      <c r="J299" s="111" t="s">
        <v>4189</v>
      </c>
    </row>
    <row r="300" spans="3:10" x14ac:dyDescent="0.25">
      <c r="C300" s="111" t="s">
        <v>5688</v>
      </c>
      <c r="D300" s="111" t="s">
        <v>1586</v>
      </c>
      <c r="E300" s="111" t="s">
        <v>4314</v>
      </c>
      <c r="F300" s="111">
        <v>1065657421</v>
      </c>
      <c r="G300" s="912">
        <v>3156862770</v>
      </c>
      <c r="H300" s="111" t="s">
        <v>5691</v>
      </c>
      <c r="I300" s="111"/>
      <c r="J300" s="111" t="s">
        <v>5692</v>
      </c>
    </row>
    <row r="301" spans="3:10" x14ac:dyDescent="0.25">
      <c r="C301" s="617" t="s">
        <v>8209</v>
      </c>
      <c r="D301" s="616" t="s">
        <v>8210</v>
      </c>
      <c r="E301" s="616" t="s">
        <v>405</v>
      </c>
      <c r="F301" s="616">
        <v>1052407792</v>
      </c>
      <c r="G301" s="1032">
        <v>3213221490</v>
      </c>
      <c r="H301" s="616" t="s">
        <v>8211</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9083</v>
      </c>
      <c r="D303" s="616" t="s">
        <v>5260</v>
      </c>
      <c r="E303" s="616" t="s">
        <v>445</v>
      </c>
      <c r="F303" s="616">
        <v>30739847</v>
      </c>
      <c r="G303" s="1032">
        <v>3135402410</v>
      </c>
      <c r="H303" s="616" t="s">
        <v>9084</v>
      </c>
      <c r="I303" s="616"/>
      <c r="J303" s="616" t="s">
        <v>250</v>
      </c>
    </row>
    <row r="304" spans="3:10" x14ac:dyDescent="0.25">
      <c r="C304" s="111" t="s">
        <v>4891</v>
      </c>
      <c r="D304" s="111" t="s">
        <v>4892</v>
      </c>
      <c r="E304" s="111" t="s">
        <v>4893</v>
      </c>
      <c r="F304" s="111">
        <v>65703321</v>
      </c>
      <c r="G304" s="912">
        <v>3218303193</v>
      </c>
      <c r="H304" s="111" t="s">
        <v>4894</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8613</v>
      </c>
      <c r="D306" s="616" t="s">
        <v>1762</v>
      </c>
      <c r="E306" s="616" t="s">
        <v>8614</v>
      </c>
      <c r="F306" s="616">
        <v>59833610</v>
      </c>
      <c r="G306" s="1032">
        <v>3158509905</v>
      </c>
      <c r="H306" s="616" t="s">
        <v>8615</v>
      </c>
      <c r="I306" s="616"/>
      <c r="J306" s="616" t="s">
        <v>250</v>
      </c>
    </row>
    <row r="307" spans="3:10" x14ac:dyDescent="0.25">
      <c r="C307" s="617" t="s">
        <v>8000</v>
      </c>
      <c r="D307" s="616" t="s">
        <v>8001</v>
      </c>
      <c r="E307" s="616" t="s">
        <v>1572</v>
      </c>
      <c r="F307" s="616">
        <v>1020396013</v>
      </c>
      <c r="G307" s="1032" t="s">
        <v>8002</v>
      </c>
      <c r="H307" s="616" t="s">
        <v>8013</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4697</v>
      </c>
      <c r="D313" s="111" t="s">
        <v>4698</v>
      </c>
      <c r="E313" s="111" t="s">
        <v>4699</v>
      </c>
      <c r="F313" s="111">
        <v>43364169</v>
      </c>
      <c r="G313" s="912"/>
      <c r="H313" s="111"/>
      <c r="I313" s="111"/>
      <c r="J313" s="111"/>
    </row>
    <row r="314" spans="3:10" x14ac:dyDescent="0.25">
      <c r="C314" s="111" t="s">
        <v>4190</v>
      </c>
      <c r="D314" s="111" t="s">
        <v>347</v>
      </c>
      <c r="E314" s="111" t="s">
        <v>4191</v>
      </c>
      <c r="F314" s="111">
        <v>1014212222</v>
      </c>
      <c r="G314" s="912">
        <v>3124803451</v>
      </c>
      <c r="H314" s="111" t="s">
        <v>4192</v>
      </c>
      <c r="I314" s="111"/>
      <c r="J314" s="111" t="s">
        <v>513</v>
      </c>
    </row>
    <row r="315" spans="3:10" x14ac:dyDescent="0.25">
      <c r="C315" s="617" t="s">
        <v>8202</v>
      </c>
      <c r="D315" s="616" t="s">
        <v>8203</v>
      </c>
      <c r="E315" s="616" t="s">
        <v>8204</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7142</v>
      </c>
      <c r="D317" s="526" t="s">
        <v>7143</v>
      </c>
      <c r="E317" s="526" t="s">
        <v>7144</v>
      </c>
      <c r="F317" s="526">
        <v>94316908</v>
      </c>
      <c r="G317" s="1034">
        <v>3128454547</v>
      </c>
      <c r="H317" s="527" t="s">
        <v>7145</v>
      </c>
      <c r="I317" s="527"/>
      <c r="J317" s="528" t="s">
        <v>5692</v>
      </c>
    </row>
    <row r="318" spans="3:10" ht="30" x14ac:dyDescent="0.25">
      <c r="C318" s="526" t="s">
        <v>3259</v>
      </c>
      <c r="D318" s="526" t="s">
        <v>346</v>
      </c>
      <c r="E318" s="526" t="s">
        <v>509</v>
      </c>
      <c r="F318" s="526">
        <v>1041324614</v>
      </c>
      <c r="G318" s="1034">
        <v>3136237768</v>
      </c>
      <c r="H318" s="527" t="s">
        <v>6917</v>
      </c>
      <c r="I318" s="527"/>
      <c r="J318" s="528" t="s">
        <v>6918</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7682</v>
      </c>
      <c r="D320" s="616" t="s">
        <v>7454</v>
      </c>
      <c r="E320" s="616" t="s">
        <v>7683</v>
      </c>
      <c r="F320" s="616">
        <v>1007498260</v>
      </c>
      <c r="G320" s="1032">
        <v>3106319937</v>
      </c>
      <c r="H320" s="616" t="s">
        <v>7684</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4200</v>
      </c>
      <c r="D322" s="111" t="s">
        <v>4201</v>
      </c>
      <c r="E322" s="111" t="s">
        <v>4202</v>
      </c>
      <c r="F322" s="111">
        <v>1005716606</v>
      </c>
      <c r="G322" s="912">
        <v>3003022720</v>
      </c>
      <c r="H322" s="111" t="s">
        <v>4203</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6102</v>
      </c>
      <c r="D324" s="111" t="s">
        <v>3870</v>
      </c>
      <c r="E324" s="111" t="s">
        <v>6103</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4775</v>
      </c>
      <c r="D327" s="111" t="s">
        <v>4776</v>
      </c>
      <c r="E327" s="111" t="s">
        <v>3871</v>
      </c>
      <c r="F327" s="111">
        <v>43284098</v>
      </c>
      <c r="G327" s="912">
        <v>3214509229</v>
      </c>
      <c r="H327" s="111" t="s">
        <v>218</v>
      </c>
      <c r="I327" s="111"/>
      <c r="J327" s="111" t="s">
        <v>214</v>
      </c>
    </row>
    <row r="328" spans="3:10" x14ac:dyDescent="0.25">
      <c r="C328" s="111" t="s">
        <v>4971</v>
      </c>
      <c r="D328" s="111" t="s">
        <v>4972</v>
      </c>
      <c r="E328" s="111" t="s">
        <v>4351</v>
      </c>
      <c r="F328" s="111">
        <v>1064426770</v>
      </c>
      <c r="G328" s="912">
        <v>3205845629</v>
      </c>
      <c r="H328" s="111" t="s">
        <v>4973</v>
      </c>
      <c r="I328" s="111"/>
      <c r="J328" s="111" t="s">
        <v>4978</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6684</v>
      </c>
      <c r="D331" s="526" t="s">
        <v>6685</v>
      </c>
      <c r="E331" s="526" t="s">
        <v>6686</v>
      </c>
      <c r="F331" s="526">
        <v>42935589</v>
      </c>
      <c r="G331" s="1034">
        <v>3046422738</v>
      </c>
      <c r="H331" s="527" t="s">
        <v>6687</v>
      </c>
      <c r="I331" s="527"/>
      <c r="J331" s="528" t="s">
        <v>238</v>
      </c>
    </row>
    <row r="332" spans="3:10" x14ac:dyDescent="0.25">
      <c r="C332" s="111" t="s">
        <v>5160</v>
      </c>
      <c r="D332" s="111" t="s">
        <v>5161</v>
      </c>
      <c r="E332" s="111" t="s">
        <v>5162</v>
      </c>
      <c r="F332" s="111">
        <v>26593898</v>
      </c>
      <c r="G332" s="912">
        <v>3102878455</v>
      </c>
      <c r="H332" s="111" t="s">
        <v>5163</v>
      </c>
      <c r="I332" s="111"/>
      <c r="J332" s="111" t="s">
        <v>4800</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4534</v>
      </c>
      <c r="D334" s="111" t="s">
        <v>4535</v>
      </c>
      <c r="E334" s="111" t="s">
        <v>2215</v>
      </c>
      <c r="F334" s="111">
        <v>1112230701</v>
      </c>
      <c r="G334" s="912">
        <v>3226499173</v>
      </c>
      <c r="H334" s="111" t="s">
        <v>4536</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8781</v>
      </c>
      <c r="D336" s="616" t="s">
        <v>498</v>
      </c>
      <c r="E336" s="616" t="s">
        <v>8782</v>
      </c>
      <c r="F336" s="616">
        <v>19361069</v>
      </c>
      <c r="G336" s="1032">
        <v>3212249057</v>
      </c>
      <c r="H336" s="616" t="s">
        <v>8783</v>
      </c>
      <c r="I336" s="616"/>
      <c r="J336" s="616" t="s">
        <v>8784</v>
      </c>
    </row>
    <row r="337" spans="3:10" x14ac:dyDescent="0.25">
      <c r="C337" s="111" t="s">
        <v>467</v>
      </c>
      <c r="D337" s="111" t="s">
        <v>468</v>
      </c>
      <c r="E337" s="111" t="s">
        <v>469</v>
      </c>
      <c r="F337" s="112">
        <v>1152717718</v>
      </c>
      <c r="G337" s="912"/>
      <c r="H337" s="112"/>
      <c r="I337" s="112"/>
      <c r="J337" s="112"/>
    </row>
    <row r="338" spans="3:10" x14ac:dyDescent="0.25">
      <c r="C338" s="111" t="s">
        <v>4128</v>
      </c>
      <c r="D338" s="111" t="s">
        <v>4127</v>
      </c>
      <c r="E338" s="111" t="s">
        <v>465</v>
      </c>
      <c r="F338" s="111">
        <v>1017268427</v>
      </c>
      <c r="G338" s="912">
        <v>3106908605</v>
      </c>
      <c r="H338" s="111" t="s">
        <v>4131</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7448</v>
      </c>
      <c r="D340" s="526" t="s">
        <v>2768</v>
      </c>
      <c r="E340" s="526" t="s">
        <v>7449</v>
      </c>
      <c r="F340" s="526">
        <v>40093455</v>
      </c>
      <c r="G340" s="1032">
        <v>3114741827</v>
      </c>
      <c r="H340" s="616" t="s">
        <v>7450</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4260</v>
      </c>
      <c r="D342" s="111" t="s">
        <v>4261</v>
      </c>
      <c r="E342" s="111" t="s">
        <v>1541</v>
      </c>
      <c r="F342" s="111">
        <v>50914462</v>
      </c>
      <c r="G342" s="912">
        <v>3043968820</v>
      </c>
      <c r="H342" s="111" t="s">
        <v>4262</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7670</v>
      </c>
      <c r="D345" s="616" t="s">
        <v>7671</v>
      </c>
      <c r="E345" s="616" t="s">
        <v>553</v>
      </c>
      <c r="F345" s="616">
        <v>1019110201</v>
      </c>
      <c r="G345" s="1032">
        <v>3022243584</v>
      </c>
      <c r="H345" s="616" t="s">
        <v>7672</v>
      </c>
      <c r="I345" s="616"/>
      <c r="J345" s="616" t="s">
        <v>4800</v>
      </c>
    </row>
    <row r="346" spans="3:10" x14ac:dyDescent="0.25">
      <c r="C346" s="617" t="s">
        <v>8260</v>
      </c>
      <c r="D346" s="616" t="s">
        <v>8261</v>
      </c>
      <c r="E346" s="616" t="s">
        <v>8262</v>
      </c>
      <c r="F346" s="616">
        <v>35115817</v>
      </c>
      <c r="G346" s="1032">
        <v>3205878454</v>
      </c>
      <c r="H346" s="616" t="s">
        <v>8263</v>
      </c>
      <c r="I346" s="616"/>
      <c r="J346" s="616" t="s">
        <v>210</v>
      </c>
    </row>
    <row r="347" spans="3:10" x14ac:dyDescent="0.25">
      <c r="C347" s="111" t="s">
        <v>6213</v>
      </c>
      <c r="D347" s="111" t="s">
        <v>2934</v>
      </c>
      <c r="E347" s="111" t="s">
        <v>346</v>
      </c>
      <c r="F347" s="111">
        <v>1002928308</v>
      </c>
      <c r="G347" s="912"/>
      <c r="H347" s="111"/>
      <c r="I347" s="111"/>
      <c r="J347" s="111"/>
    </row>
    <row r="348" spans="3:10" x14ac:dyDescent="0.25">
      <c r="C348" s="111" t="s">
        <v>4417</v>
      </c>
      <c r="D348" s="111" t="s">
        <v>4418</v>
      </c>
      <c r="E348" s="111" t="s">
        <v>1586</v>
      </c>
      <c r="F348" s="111">
        <v>46674519</v>
      </c>
      <c r="G348" s="912">
        <v>3144800417</v>
      </c>
      <c r="H348" s="111" t="s">
        <v>4419</v>
      </c>
      <c r="I348" s="111"/>
      <c r="J348" s="111" t="s">
        <v>2341</v>
      </c>
    </row>
    <row r="349" spans="3:10" x14ac:dyDescent="0.25">
      <c r="C349" s="617" t="s">
        <v>8953</v>
      </c>
      <c r="D349" s="616" t="s">
        <v>508</v>
      </c>
      <c r="E349" s="616" t="s">
        <v>8954</v>
      </c>
      <c r="F349" s="616">
        <v>1020461387</v>
      </c>
      <c r="G349" s="1032">
        <v>3014282209</v>
      </c>
      <c r="H349" s="616" t="s">
        <v>8955</v>
      </c>
      <c r="I349" s="616"/>
      <c r="J349" s="616" t="s">
        <v>455</v>
      </c>
    </row>
    <row r="350" spans="3:10" x14ac:dyDescent="0.25">
      <c r="C350" s="617" t="s">
        <v>8566</v>
      </c>
      <c r="D350" s="616" t="s">
        <v>4893</v>
      </c>
      <c r="E350" s="616" t="s">
        <v>2742</v>
      </c>
      <c r="F350" s="616">
        <v>1005134423</v>
      </c>
      <c r="G350" s="1032">
        <v>3106159139</v>
      </c>
      <c r="H350" s="616" t="s">
        <v>8567</v>
      </c>
      <c r="I350" s="616"/>
      <c r="J350" s="616" t="s">
        <v>4692</v>
      </c>
    </row>
    <row r="351" spans="3:10" x14ac:dyDescent="0.25">
      <c r="C351" s="617" t="s">
        <v>8166</v>
      </c>
      <c r="D351" s="616" t="s">
        <v>2215</v>
      </c>
      <c r="E351" s="616" t="s">
        <v>295</v>
      </c>
      <c r="F351" s="616">
        <v>1001866324</v>
      </c>
      <c r="G351" s="1032">
        <v>3145125621</v>
      </c>
      <c r="H351" s="616" t="s">
        <v>8167</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7245</v>
      </c>
      <c r="D353" s="526" t="s">
        <v>264</v>
      </c>
      <c r="E353" s="526" t="s">
        <v>3119</v>
      </c>
      <c r="F353" s="526">
        <v>1127242174</v>
      </c>
      <c r="G353" s="1034">
        <v>3122982713</v>
      </c>
      <c r="H353" s="527" t="s">
        <v>7246</v>
      </c>
      <c r="I353" s="527"/>
      <c r="J353" s="528" t="s">
        <v>210</v>
      </c>
    </row>
    <row r="354" spans="3:10" x14ac:dyDescent="0.25">
      <c r="C354" s="111" t="s">
        <v>5221</v>
      </c>
      <c r="D354" s="111" t="s">
        <v>5222</v>
      </c>
      <c r="E354" s="111" t="s">
        <v>4983</v>
      </c>
      <c r="F354" s="111">
        <v>1024516769</v>
      </c>
      <c r="G354" s="912">
        <v>3205612501</v>
      </c>
      <c r="H354" s="111" t="s">
        <v>5223</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8937</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9058</v>
      </c>
      <c r="D360" s="616" t="s">
        <v>9059</v>
      </c>
      <c r="E360" s="616" t="s">
        <v>396</v>
      </c>
      <c r="F360" s="616">
        <v>1128271873</v>
      </c>
      <c r="G360" s="1032">
        <v>3216199448</v>
      </c>
      <c r="H360" s="616" t="s">
        <v>9060</v>
      </c>
      <c r="I360" s="616"/>
      <c r="J360" s="616" t="s">
        <v>214</v>
      </c>
    </row>
    <row r="361" spans="3:10" x14ac:dyDescent="0.25">
      <c r="C361" s="111" t="s">
        <v>4841</v>
      </c>
      <c r="D361" s="111" t="s">
        <v>4837</v>
      </c>
      <c r="E361" s="111" t="s">
        <v>396</v>
      </c>
      <c r="F361" s="111">
        <v>1128271873</v>
      </c>
      <c r="G361" s="912">
        <v>3216199448</v>
      </c>
      <c r="H361" s="111" t="s">
        <v>4842</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4849</v>
      </c>
      <c r="D363" s="111" t="s">
        <v>4850</v>
      </c>
      <c r="E363" s="111" t="s">
        <v>2252</v>
      </c>
      <c r="F363" s="111">
        <v>98762816</v>
      </c>
      <c r="G363" s="912" t="s">
        <v>4851</v>
      </c>
      <c r="H363" s="111" t="s">
        <v>4852</v>
      </c>
      <c r="I363" s="111"/>
      <c r="J363" s="111" t="s">
        <v>214</v>
      </c>
    </row>
    <row r="364" spans="3:10" x14ac:dyDescent="0.25">
      <c r="C364" s="111" t="s">
        <v>5780</v>
      </c>
      <c r="D364" s="111" t="s">
        <v>5781</v>
      </c>
      <c r="E364" s="111" t="s">
        <v>5782</v>
      </c>
      <c r="F364" s="111">
        <v>1114622592</v>
      </c>
      <c r="G364" s="912" t="s">
        <v>5785</v>
      </c>
      <c r="H364" s="111" t="s">
        <v>5783</v>
      </c>
      <c r="I364" s="111"/>
      <c r="J364" s="111" t="s">
        <v>5784</v>
      </c>
    </row>
    <row r="365" spans="3:10" x14ac:dyDescent="0.25">
      <c r="C365" s="617" t="s">
        <v>8086</v>
      </c>
      <c r="D365" s="616" t="s">
        <v>2744</v>
      </c>
      <c r="E365" s="616" t="s">
        <v>2744</v>
      </c>
      <c r="F365" s="616">
        <v>22040836</v>
      </c>
      <c r="G365" s="1032">
        <v>3117114748</v>
      </c>
      <c r="H365" s="616" t="s">
        <v>8084</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5813</v>
      </c>
      <c r="D368" s="111" t="s">
        <v>2346</v>
      </c>
      <c r="E368" s="111" t="s">
        <v>2934</v>
      </c>
      <c r="F368" s="111">
        <v>1022403293</v>
      </c>
      <c r="G368" s="912">
        <v>3214094625</v>
      </c>
      <c r="H368" s="111" t="s">
        <v>5814</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6793</v>
      </c>
      <c r="D372" s="526" t="s">
        <v>6795</v>
      </c>
      <c r="E372" s="526" t="s">
        <v>6794</v>
      </c>
      <c r="F372" s="526">
        <v>1016055014</v>
      </c>
      <c r="G372" s="1034">
        <v>3144361333</v>
      </c>
      <c r="H372" s="527" t="s">
        <v>6796</v>
      </c>
      <c r="I372" s="527"/>
      <c r="J372" s="528" t="s">
        <v>513</v>
      </c>
    </row>
    <row r="373" spans="3:10" x14ac:dyDescent="0.25">
      <c r="C373" s="617" t="s">
        <v>1903</v>
      </c>
      <c r="D373" s="616" t="s">
        <v>8174</v>
      </c>
      <c r="E373" s="616" t="s">
        <v>1852</v>
      </c>
      <c r="F373" s="616">
        <v>19441039</v>
      </c>
      <c r="G373" s="1032">
        <v>3108071928</v>
      </c>
      <c r="H373" s="616" t="s">
        <v>8176</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8785</v>
      </c>
      <c r="D375" s="616" t="s">
        <v>8786</v>
      </c>
      <c r="E375" s="616" t="s">
        <v>4195</v>
      </c>
      <c r="F375" s="616">
        <v>4236698</v>
      </c>
      <c r="G375" s="1032">
        <v>3106495552</v>
      </c>
      <c r="H375" s="616" t="s">
        <v>9230</v>
      </c>
      <c r="I375" s="616"/>
      <c r="J375" s="616" t="s">
        <v>9231</v>
      </c>
    </row>
    <row r="376" spans="3:10" x14ac:dyDescent="0.25">
      <c r="C376" s="617" t="s">
        <v>8785</v>
      </c>
      <c r="D376" s="616" t="s">
        <v>8786</v>
      </c>
      <c r="E376" s="616" t="s">
        <v>4195</v>
      </c>
      <c r="F376" s="616">
        <v>4236698</v>
      </c>
      <c r="G376" s="1032">
        <v>3106495552</v>
      </c>
      <c r="H376" s="616" t="s">
        <v>8787</v>
      </c>
      <c r="I376" s="616"/>
      <c r="J376" s="616" t="s">
        <v>8788</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7280</v>
      </c>
      <c r="D378" s="526" t="s">
        <v>4535</v>
      </c>
      <c r="E378" s="526" t="s">
        <v>7281</v>
      </c>
      <c r="F378" s="526">
        <v>1075872460</v>
      </c>
      <c r="G378" s="1032">
        <v>3176443618</v>
      </c>
      <c r="H378" s="616" t="s">
        <v>7278</v>
      </c>
      <c r="I378" s="616"/>
      <c r="J378" s="616" t="s">
        <v>7279</v>
      </c>
    </row>
    <row r="379" spans="3:10" x14ac:dyDescent="0.25">
      <c r="C379" s="111" t="s">
        <v>6186</v>
      </c>
      <c r="D379" s="111" t="s">
        <v>6187</v>
      </c>
      <c r="E379" s="111" t="s">
        <v>2252</v>
      </c>
      <c r="F379" s="111">
        <v>1017246462</v>
      </c>
      <c r="G379" s="912">
        <v>3244900072</v>
      </c>
      <c r="H379" s="111" t="s">
        <v>6188</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7520</v>
      </c>
      <c r="D386" s="616" t="s">
        <v>229</v>
      </c>
      <c r="E386" s="616" t="s">
        <v>500</v>
      </c>
      <c r="F386" s="616">
        <v>43488276</v>
      </c>
      <c r="G386" s="1032" t="s">
        <v>7521</v>
      </c>
      <c r="H386" s="616"/>
      <c r="I386" s="616"/>
      <c r="J386" s="616" t="s">
        <v>4465</v>
      </c>
    </row>
    <row r="387" spans="3:10" x14ac:dyDescent="0.25">
      <c r="C387" s="111" t="s">
        <v>5253</v>
      </c>
      <c r="D387" s="111" t="s">
        <v>208</v>
      </c>
      <c r="E387" s="111" t="s">
        <v>5254</v>
      </c>
      <c r="F387" s="111">
        <v>1059598220</v>
      </c>
      <c r="G387" s="912">
        <v>3001250258</v>
      </c>
      <c r="H387" s="111" t="s">
        <v>5255</v>
      </c>
      <c r="I387" s="111"/>
      <c r="J387" s="111" t="s">
        <v>5252</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4975</v>
      </c>
      <c r="D389" s="111" t="s">
        <v>1864</v>
      </c>
      <c r="E389" s="111" t="s">
        <v>4976</v>
      </c>
      <c r="F389" s="111">
        <v>1086924546</v>
      </c>
      <c r="G389" s="912">
        <v>3234645799</v>
      </c>
      <c r="H389" s="111" t="s">
        <v>4977</v>
      </c>
      <c r="I389" s="111"/>
      <c r="J389" s="111" t="s">
        <v>4974</v>
      </c>
    </row>
    <row r="390" spans="3:10" x14ac:dyDescent="0.25">
      <c r="C390" s="111" t="s">
        <v>4772</v>
      </c>
      <c r="D390" s="111" t="s">
        <v>3991</v>
      </c>
      <c r="E390" s="111" t="s">
        <v>4773</v>
      </c>
      <c r="F390" s="111">
        <v>1103364102</v>
      </c>
      <c r="G390" s="912">
        <v>3042922646</v>
      </c>
      <c r="H390" s="111" t="s">
        <v>4774</v>
      </c>
      <c r="I390" s="111"/>
      <c r="J390" s="111" t="s">
        <v>214</v>
      </c>
    </row>
    <row r="391" spans="3:10" x14ac:dyDescent="0.25">
      <c r="C391" s="111" t="s">
        <v>4898</v>
      </c>
      <c r="D391" s="111" t="s">
        <v>4899</v>
      </c>
      <c r="E391" s="111" t="s">
        <v>4900</v>
      </c>
      <c r="F391" s="111">
        <v>55058189</v>
      </c>
      <c r="G391" s="912">
        <v>3142754654</v>
      </c>
      <c r="H391" s="111" t="s">
        <v>4901</v>
      </c>
      <c r="I391" s="111"/>
      <c r="J391" s="111" t="s">
        <v>4800</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5922</v>
      </c>
      <c r="D394" s="111" t="s">
        <v>5923</v>
      </c>
      <c r="E394" s="111" t="s">
        <v>208</v>
      </c>
      <c r="F394" s="111">
        <v>71217309</v>
      </c>
      <c r="G394" s="912">
        <v>3006446462</v>
      </c>
      <c r="H394" s="111" t="s">
        <v>5924</v>
      </c>
      <c r="I394" s="111"/>
      <c r="J394" s="111" t="s">
        <v>214</v>
      </c>
    </row>
    <row r="395" spans="3:10" x14ac:dyDescent="0.25">
      <c r="C395" s="526" t="s">
        <v>6884</v>
      </c>
      <c r="D395" s="526" t="s">
        <v>6885</v>
      </c>
      <c r="E395" s="526" t="s">
        <v>405</v>
      </c>
      <c r="F395" s="526">
        <v>78031844</v>
      </c>
      <c r="G395" s="1034">
        <v>3106102931</v>
      </c>
      <c r="H395" s="527"/>
      <c r="I395" s="527"/>
      <c r="J395" s="528" t="s">
        <v>6889</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8488</v>
      </c>
      <c r="D398" s="616" t="s">
        <v>8489</v>
      </c>
      <c r="E398" s="616" t="s">
        <v>1762</v>
      </c>
      <c r="F398" s="616">
        <v>1114149106</v>
      </c>
      <c r="G398" s="1032">
        <v>3235763558</v>
      </c>
      <c r="H398" s="616" t="s">
        <v>8492</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8199</v>
      </c>
      <c r="D400" s="616" t="s">
        <v>1841</v>
      </c>
      <c r="E400" s="616" t="s">
        <v>8200</v>
      </c>
      <c r="F400" s="616">
        <v>1026266683</v>
      </c>
      <c r="G400" s="1032">
        <v>3124976765</v>
      </c>
      <c r="H400" s="616" t="s">
        <v>8201</v>
      </c>
      <c r="I400" s="616"/>
      <c r="J400" s="616" t="s">
        <v>513</v>
      </c>
    </row>
    <row r="401" spans="3:10" x14ac:dyDescent="0.25">
      <c r="C401" s="617" t="s">
        <v>8624</v>
      </c>
      <c r="D401" s="616" t="s">
        <v>8625</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9037</v>
      </c>
      <c r="D404" s="616" t="s">
        <v>9038</v>
      </c>
      <c r="E404" s="616" t="s">
        <v>9039</v>
      </c>
      <c r="F404" s="616">
        <v>1122116635</v>
      </c>
      <c r="G404" s="1032">
        <v>3107693437</v>
      </c>
      <c r="H404" s="616" t="s">
        <v>9040</v>
      </c>
      <c r="I404" s="616"/>
      <c r="J404" s="616" t="s">
        <v>9041</v>
      </c>
    </row>
    <row r="405" spans="3:10" x14ac:dyDescent="0.25">
      <c r="C405" s="617" t="s">
        <v>8511</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6608</v>
      </c>
      <c r="D409" s="526"/>
      <c r="E409" s="526"/>
      <c r="F409" s="526"/>
      <c r="G409" s="1034"/>
      <c r="H409" s="527"/>
      <c r="I409" s="527"/>
      <c r="J409" s="528"/>
    </row>
    <row r="410" spans="3:10" x14ac:dyDescent="0.25">
      <c r="C410" s="617" t="s">
        <v>8506</v>
      </c>
      <c r="D410" s="616" t="s">
        <v>6850</v>
      </c>
      <c r="E410" s="616" t="s">
        <v>2580</v>
      </c>
      <c r="F410" s="616">
        <v>1002156157</v>
      </c>
      <c r="G410" s="1032">
        <v>3013156927</v>
      </c>
      <c r="H410" s="616" t="s">
        <v>8507</v>
      </c>
      <c r="I410" s="616"/>
      <c r="J410" s="616" t="s">
        <v>5697</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8816</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7603</v>
      </c>
      <c r="D416" s="616" t="s">
        <v>7604</v>
      </c>
      <c r="E416" s="616" t="s">
        <v>7605</v>
      </c>
      <c r="F416" s="616">
        <v>1065589417</v>
      </c>
      <c r="G416" s="1032">
        <v>3146260697</v>
      </c>
      <c r="H416" s="616" t="s">
        <v>7606</v>
      </c>
      <c r="I416" s="616"/>
      <c r="J416" s="616" t="s">
        <v>214</v>
      </c>
    </row>
    <row r="417" spans="3:10" x14ac:dyDescent="0.25">
      <c r="C417" s="111" t="s">
        <v>4408</v>
      </c>
      <c r="D417" s="111" t="s">
        <v>2934</v>
      </c>
      <c r="E417" s="111" t="s">
        <v>4409</v>
      </c>
      <c r="F417" s="111">
        <v>40185874</v>
      </c>
      <c r="G417" s="912">
        <v>3152702739</v>
      </c>
      <c r="H417" s="111" t="s">
        <v>4410</v>
      </c>
      <c r="I417" s="111"/>
      <c r="J417" s="111" t="s">
        <v>4312</v>
      </c>
    </row>
    <row r="418" spans="3:10" x14ac:dyDescent="0.25">
      <c r="C418" s="111" t="s">
        <v>538</v>
      </c>
      <c r="D418" s="111" t="s">
        <v>208</v>
      </c>
      <c r="E418" s="111" t="s">
        <v>542</v>
      </c>
      <c r="F418" s="111">
        <v>30982163</v>
      </c>
      <c r="G418" s="912"/>
      <c r="H418" s="111"/>
      <c r="I418" s="111"/>
      <c r="J418" s="111"/>
    </row>
    <row r="419" spans="3:10" x14ac:dyDescent="0.25">
      <c r="C419" s="111" t="s">
        <v>5468</v>
      </c>
      <c r="D419" s="111" t="s">
        <v>4899</v>
      </c>
      <c r="E419" s="111" t="s">
        <v>4195</v>
      </c>
      <c r="F419" s="111">
        <v>23857031</v>
      </c>
      <c r="G419" s="912">
        <v>3108545455</v>
      </c>
      <c r="H419" s="111" t="s">
        <v>5469</v>
      </c>
      <c r="I419" s="111"/>
      <c r="J419" s="111" t="s">
        <v>2394</v>
      </c>
    </row>
    <row r="420" spans="3:10" x14ac:dyDescent="0.25">
      <c r="C420" s="111" t="s">
        <v>5845</v>
      </c>
      <c r="D420" s="111" t="s">
        <v>324</v>
      </c>
      <c r="E420" s="111" t="s">
        <v>4513</v>
      </c>
      <c r="F420" s="111">
        <v>50896625</v>
      </c>
      <c r="G420" s="912" t="s">
        <v>3749</v>
      </c>
      <c r="H420" s="111" t="s">
        <v>5846</v>
      </c>
      <c r="I420" s="111"/>
      <c r="J420" s="111" t="s">
        <v>214</v>
      </c>
    </row>
    <row r="421" spans="3:10" x14ac:dyDescent="0.25">
      <c r="C421" s="617" t="s">
        <v>7809</v>
      </c>
      <c r="D421" s="616" t="s">
        <v>277</v>
      </c>
      <c r="E421" s="616" t="s">
        <v>7810</v>
      </c>
      <c r="F421" s="616">
        <v>28297012</v>
      </c>
      <c r="G421" s="1032">
        <v>3213294942</v>
      </c>
      <c r="H421" s="616" t="s">
        <v>7811</v>
      </c>
      <c r="I421" s="616"/>
      <c r="J421" s="616" t="s">
        <v>513</v>
      </c>
    </row>
    <row r="422" spans="3:10" x14ac:dyDescent="0.25">
      <c r="C422" s="617" t="s">
        <v>9087</v>
      </c>
      <c r="D422" s="616" t="s">
        <v>3119</v>
      </c>
      <c r="E422" s="616" t="s">
        <v>281</v>
      </c>
      <c r="F422" s="616">
        <v>1074132158</v>
      </c>
      <c r="G422" s="1032">
        <v>3115158283</v>
      </c>
      <c r="H422" s="616" t="s">
        <v>9088</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6929</v>
      </c>
      <c r="D424" s="526" t="s">
        <v>6930</v>
      </c>
      <c r="E424" s="526" t="s">
        <v>6931</v>
      </c>
      <c r="F424" s="526">
        <v>1038101159</v>
      </c>
      <c r="G424" s="1034"/>
      <c r="H424" s="527" t="s">
        <v>6932</v>
      </c>
      <c r="I424" s="527"/>
      <c r="J424" s="528" t="s">
        <v>6933</v>
      </c>
    </row>
    <row r="425" spans="3:10" x14ac:dyDescent="0.25">
      <c r="C425" s="617" t="s">
        <v>8164</v>
      </c>
      <c r="D425" s="616" t="s">
        <v>5261</v>
      </c>
      <c r="E425" s="616" t="s">
        <v>2773</v>
      </c>
      <c r="F425" s="616">
        <v>1020426040</v>
      </c>
      <c r="G425" s="1032">
        <v>3508897662</v>
      </c>
      <c r="H425" s="616" t="s">
        <v>8165</v>
      </c>
      <c r="I425" s="616"/>
      <c r="J425" s="616" t="s">
        <v>214</v>
      </c>
    </row>
    <row r="426" spans="3:10" x14ac:dyDescent="0.25">
      <c r="C426" s="111" t="s">
        <v>4509</v>
      </c>
      <c r="D426" s="111" t="s">
        <v>4201</v>
      </c>
      <c r="E426" s="111" t="s">
        <v>2062</v>
      </c>
      <c r="F426" s="111">
        <v>93132057</v>
      </c>
      <c r="G426" s="912">
        <v>3102882679</v>
      </c>
      <c r="H426" s="111" t="s">
        <v>4510</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7806</v>
      </c>
      <c r="D429" s="616" t="s">
        <v>7807</v>
      </c>
      <c r="E429" s="616" t="s">
        <v>2745</v>
      </c>
      <c r="F429" s="616">
        <v>74423394</v>
      </c>
      <c r="G429" s="1032">
        <v>3208378806</v>
      </c>
      <c r="H429" s="616" t="s">
        <v>7808</v>
      </c>
      <c r="I429" s="616"/>
      <c r="J429" s="616" t="s">
        <v>7053</v>
      </c>
    </row>
    <row r="430" spans="3:10" x14ac:dyDescent="0.25">
      <c r="C430" s="111" t="s">
        <v>6301</v>
      </c>
      <c r="D430" s="111" t="s">
        <v>6302</v>
      </c>
      <c r="E430" s="111" t="s">
        <v>277</v>
      </c>
      <c r="F430" s="111">
        <v>43263589</v>
      </c>
      <c r="G430" s="912" t="s">
        <v>6303</v>
      </c>
      <c r="H430" s="111"/>
      <c r="I430" s="111"/>
      <c r="J430" s="111" t="s">
        <v>214</v>
      </c>
    </row>
    <row r="431" spans="3:10" x14ac:dyDescent="0.25">
      <c r="C431" s="111" t="s">
        <v>2580</v>
      </c>
      <c r="D431" s="111" t="s">
        <v>4263</v>
      </c>
      <c r="E431" s="111" t="s">
        <v>4264</v>
      </c>
      <c r="F431" s="111">
        <v>1193033889</v>
      </c>
      <c r="G431" s="912">
        <v>3147282672</v>
      </c>
      <c r="H431" s="111" t="s">
        <v>4265</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5090</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6594</v>
      </c>
      <c r="D441" s="111" t="s">
        <v>6595</v>
      </c>
      <c r="E441" s="111" t="s">
        <v>3163</v>
      </c>
      <c r="F441" s="111">
        <v>1007676778</v>
      </c>
      <c r="G441" s="912">
        <v>3188117460</v>
      </c>
      <c r="H441" s="111" t="s">
        <v>6596</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4693</v>
      </c>
      <c r="D443" s="111" t="s">
        <v>2934</v>
      </c>
      <c r="E443" s="111" t="s">
        <v>299</v>
      </c>
      <c r="F443" s="111">
        <v>29543203</v>
      </c>
      <c r="G443" s="912">
        <v>3153515286</v>
      </c>
      <c r="H443" s="111" t="s">
        <v>4694</v>
      </c>
      <c r="I443" s="111"/>
      <c r="J443" s="111" t="s">
        <v>4695</v>
      </c>
    </row>
    <row r="444" spans="3:10" x14ac:dyDescent="0.25">
      <c r="C444" s="111" t="s">
        <v>6445</v>
      </c>
      <c r="D444" s="111" t="s">
        <v>6446</v>
      </c>
      <c r="E444" s="111" t="s">
        <v>6447</v>
      </c>
      <c r="F444" s="111">
        <v>1193123071</v>
      </c>
      <c r="G444" s="912">
        <v>3232870227</v>
      </c>
      <c r="H444" s="111" t="s">
        <v>6448</v>
      </c>
      <c r="I444" s="111"/>
      <c r="J444" s="111" t="s">
        <v>3194</v>
      </c>
    </row>
    <row r="445" spans="3:10" x14ac:dyDescent="0.25">
      <c r="C445" s="111" t="s">
        <v>5085</v>
      </c>
      <c r="D445" s="111" t="s">
        <v>5086</v>
      </c>
      <c r="E445" s="111" t="s">
        <v>1837</v>
      </c>
      <c r="F445" s="111">
        <v>42902808</v>
      </c>
      <c r="G445" s="912"/>
      <c r="H445" s="111"/>
      <c r="I445" s="111"/>
      <c r="J445" s="111"/>
    </row>
    <row r="446" spans="3:10" x14ac:dyDescent="0.25">
      <c r="C446" s="526" t="s">
        <v>6965</v>
      </c>
      <c r="D446" s="526" t="s">
        <v>1996</v>
      </c>
      <c r="E446" s="526" t="s">
        <v>2744</v>
      </c>
      <c r="F446" s="526">
        <v>46375507</v>
      </c>
      <c r="G446" s="1034">
        <v>3138708418</v>
      </c>
      <c r="H446" s="527" t="s">
        <v>6966</v>
      </c>
      <c r="I446" s="527"/>
      <c r="J446" s="528" t="s">
        <v>2341</v>
      </c>
    </row>
    <row r="447" spans="3:10" x14ac:dyDescent="0.25">
      <c r="C447" s="111" t="s">
        <v>4795</v>
      </c>
      <c r="D447" s="111" t="s">
        <v>4796</v>
      </c>
      <c r="E447" s="111" t="s">
        <v>1695</v>
      </c>
      <c r="F447" s="111">
        <v>65757783</v>
      </c>
      <c r="G447" s="912">
        <v>3108132590</v>
      </c>
      <c r="H447" s="111" t="s">
        <v>4797</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6962</v>
      </c>
      <c r="D450" s="526" t="s">
        <v>325</v>
      </c>
      <c r="E450" s="526" t="s">
        <v>504</v>
      </c>
      <c r="F450" s="526">
        <v>1049649652</v>
      </c>
      <c r="G450" s="1034">
        <v>3212079378</v>
      </c>
      <c r="H450" s="527" t="s">
        <v>6963</v>
      </c>
      <c r="I450" s="527"/>
      <c r="J450" s="528" t="s">
        <v>6964</v>
      </c>
    </row>
    <row r="451" spans="3:10" x14ac:dyDescent="0.25">
      <c r="C451" s="111" t="s">
        <v>3993</v>
      </c>
      <c r="D451" s="111" t="s">
        <v>1541</v>
      </c>
      <c r="E451" s="111" t="s">
        <v>3994</v>
      </c>
      <c r="F451" s="111">
        <v>1037570141</v>
      </c>
      <c r="G451" s="912"/>
      <c r="H451" s="111"/>
      <c r="I451" s="111"/>
      <c r="J451" s="111"/>
    </row>
    <row r="452" spans="3:10" x14ac:dyDescent="0.25">
      <c r="C452" s="617" t="s">
        <v>8762</v>
      </c>
      <c r="D452" s="616" t="s">
        <v>6366</v>
      </c>
      <c r="E452" s="616" t="s">
        <v>8763</v>
      </c>
      <c r="F452" s="616">
        <v>1032176412</v>
      </c>
      <c r="G452" s="1032">
        <v>3206430182</v>
      </c>
      <c r="H452" s="616" t="s">
        <v>8764</v>
      </c>
      <c r="I452" s="616"/>
      <c r="J452" s="616" t="s">
        <v>214</v>
      </c>
    </row>
    <row r="453" spans="3:10" x14ac:dyDescent="0.25">
      <c r="C453" s="111" t="s">
        <v>4867</v>
      </c>
      <c r="D453" s="111" t="s">
        <v>4671</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4204</v>
      </c>
      <c r="D460" s="111" t="s">
        <v>2665</v>
      </c>
      <c r="E460" s="111" t="s">
        <v>1904</v>
      </c>
      <c r="F460" s="111">
        <v>11210645</v>
      </c>
      <c r="G460" s="912">
        <v>3132233313</v>
      </c>
      <c r="H460" s="111" t="s">
        <v>4205</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4413</v>
      </c>
      <c r="D462" s="111" t="s">
        <v>4414</v>
      </c>
      <c r="E462" s="111" t="s">
        <v>536</v>
      </c>
      <c r="F462" s="111">
        <v>4078783</v>
      </c>
      <c r="G462" s="912">
        <v>3142416424</v>
      </c>
      <c r="H462" s="111" t="s">
        <v>4415</v>
      </c>
      <c r="I462" s="111"/>
      <c r="J462" s="111" t="s">
        <v>4416</v>
      </c>
    </row>
    <row r="463" spans="3:10" x14ac:dyDescent="0.25">
      <c r="C463" s="617" t="s">
        <v>8633</v>
      </c>
      <c r="D463" s="616" t="s">
        <v>8634</v>
      </c>
      <c r="E463" s="616" t="s">
        <v>553</v>
      </c>
      <c r="F463" s="616">
        <v>1017149410</v>
      </c>
      <c r="G463" s="1032">
        <v>3053421000</v>
      </c>
      <c r="H463" s="616" t="s">
        <v>8635</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4822</v>
      </c>
      <c r="D465" s="111" t="s">
        <v>4823</v>
      </c>
      <c r="E465" s="111" t="s">
        <v>475</v>
      </c>
      <c r="F465" s="111">
        <v>98518654</v>
      </c>
      <c r="G465" s="912">
        <v>3136370225</v>
      </c>
      <c r="H465" s="111" t="s">
        <v>4824</v>
      </c>
      <c r="I465" s="111"/>
      <c r="J465" s="111" t="s">
        <v>214</v>
      </c>
    </row>
    <row r="466" spans="3:10" x14ac:dyDescent="0.25">
      <c r="C466" s="617" t="s">
        <v>9232</v>
      </c>
      <c r="D466" s="616" t="s">
        <v>9233</v>
      </c>
      <c r="E466" s="616" t="s">
        <v>1908</v>
      </c>
      <c r="F466" s="616">
        <v>1051954304</v>
      </c>
      <c r="G466" s="1032">
        <v>3219955900</v>
      </c>
      <c r="H466" s="616" t="s">
        <v>9234</v>
      </c>
      <c r="I466" s="616"/>
      <c r="J466" s="616" t="s">
        <v>9231</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5154</v>
      </c>
      <c r="D468" s="111" t="s">
        <v>5155</v>
      </c>
      <c r="E468" s="111" t="s">
        <v>2124</v>
      </c>
      <c r="F468" s="111">
        <v>1077865801</v>
      </c>
      <c r="G468" s="912">
        <v>3128945878</v>
      </c>
      <c r="H468" s="111" t="s">
        <v>5156</v>
      </c>
      <c r="I468" s="111"/>
      <c r="J468" s="111" t="s">
        <v>4800</v>
      </c>
    </row>
    <row r="469" spans="3:10" x14ac:dyDescent="0.25">
      <c r="C469" s="617" t="s">
        <v>8979</v>
      </c>
      <c r="D469" s="616" t="s">
        <v>1541</v>
      </c>
      <c r="E469" s="616" t="s">
        <v>1541</v>
      </c>
      <c r="F469" s="616">
        <v>5855075</v>
      </c>
      <c r="G469" s="1032">
        <v>3177886330</v>
      </c>
      <c r="H469" s="616" t="s">
        <v>8980</v>
      </c>
      <c r="I469" s="616"/>
      <c r="J469" s="616" t="s">
        <v>8981</v>
      </c>
    </row>
    <row r="470" spans="3:10" x14ac:dyDescent="0.25">
      <c r="C470" s="111" t="s">
        <v>4815</v>
      </c>
      <c r="D470" s="111" t="s">
        <v>4816</v>
      </c>
      <c r="E470" s="111" t="s">
        <v>4817</v>
      </c>
      <c r="F470" s="111">
        <v>71753989</v>
      </c>
      <c r="G470" s="912">
        <v>3137704061</v>
      </c>
      <c r="H470" s="111" t="s">
        <v>4818</v>
      </c>
      <c r="I470" s="111"/>
      <c r="J470" s="111" t="s">
        <v>214</v>
      </c>
    </row>
    <row r="471" spans="3:10" x14ac:dyDescent="0.25">
      <c r="C471" s="526" t="s">
        <v>6660</v>
      </c>
      <c r="D471" s="526" t="s">
        <v>6661</v>
      </c>
      <c r="E471" s="526" t="s">
        <v>6662</v>
      </c>
      <c r="F471" s="526">
        <v>1064722387</v>
      </c>
      <c r="G471" s="1034">
        <v>3147208373</v>
      </c>
      <c r="H471" s="527" t="s">
        <v>6663</v>
      </c>
      <c r="I471" s="527"/>
      <c r="J471" s="528" t="s">
        <v>3194</v>
      </c>
    </row>
    <row r="472" spans="3:10" x14ac:dyDescent="0.25">
      <c r="C472" s="111" t="s">
        <v>6374</v>
      </c>
      <c r="D472" s="111" t="s">
        <v>3464</v>
      </c>
      <c r="E472" s="111" t="s">
        <v>6375</v>
      </c>
      <c r="F472" s="111">
        <v>1085249811</v>
      </c>
      <c r="G472" s="912">
        <v>3157018922</v>
      </c>
      <c r="H472" s="111" t="s">
        <v>250</v>
      </c>
      <c r="I472" s="111"/>
      <c r="J472" s="111" t="s">
        <v>250</v>
      </c>
    </row>
    <row r="473" spans="3:10" x14ac:dyDescent="0.25">
      <c r="C473" s="111" t="s">
        <v>5187</v>
      </c>
      <c r="D473" s="111" t="s">
        <v>2331</v>
      </c>
      <c r="E473" s="111" t="s">
        <v>5188</v>
      </c>
      <c r="F473" s="111">
        <v>1152187394</v>
      </c>
      <c r="G473" s="912">
        <v>3127910340</v>
      </c>
      <c r="H473" s="111" t="s">
        <v>5189</v>
      </c>
      <c r="I473" s="111"/>
      <c r="J473" s="111" t="s">
        <v>214</v>
      </c>
    </row>
    <row r="474" spans="3:10" x14ac:dyDescent="0.25">
      <c r="C474" s="617" t="s">
        <v>8915</v>
      </c>
      <c r="D474" s="616" t="s">
        <v>8916</v>
      </c>
      <c r="E474" s="616" t="s">
        <v>5188</v>
      </c>
      <c r="F474" s="616">
        <v>1152187394</v>
      </c>
      <c r="G474" s="1032">
        <v>3127910340</v>
      </c>
      <c r="H474" s="616" t="s">
        <v>8914</v>
      </c>
      <c r="I474" s="616"/>
      <c r="J474" s="616" t="s">
        <v>6851</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4688</v>
      </c>
      <c r="D476" s="111" t="s">
        <v>4689</v>
      </c>
      <c r="E476" s="111" t="s">
        <v>4690</v>
      </c>
      <c r="F476" s="111">
        <v>1140419530</v>
      </c>
      <c r="G476" s="912">
        <v>3152773258</v>
      </c>
      <c r="H476" s="111" t="s">
        <v>4691</v>
      </c>
      <c r="I476" s="111"/>
      <c r="J476" s="111" t="s">
        <v>4692</v>
      </c>
    </row>
    <row r="477" spans="3:10" ht="30" x14ac:dyDescent="0.25">
      <c r="C477" s="526" t="s">
        <v>7259</v>
      </c>
      <c r="D477" s="526" t="s">
        <v>7260</v>
      </c>
      <c r="E477" s="526" t="s">
        <v>7261</v>
      </c>
      <c r="F477" s="526">
        <v>53038666</v>
      </c>
      <c r="G477" s="1034">
        <v>3132253920</v>
      </c>
      <c r="H477" s="527" t="s">
        <v>7262</v>
      </c>
      <c r="I477" s="527"/>
      <c r="J477" s="528" t="s">
        <v>513</v>
      </c>
    </row>
    <row r="478" spans="3:10" x14ac:dyDescent="0.25">
      <c r="C478" s="111" t="s">
        <v>6110</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4350</v>
      </c>
      <c r="D481" s="111" t="s">
        <v>4351</v>
      </c>
      <c r="E481" s="111" t="s">
        <v>4352</v>
      </c>
      <c r="F481" s="111">
        <v>43903446</v>
      </c>
      <c r="G481" s="912">
        <v>3002414999</v>
      </c>
      <c r="H481" s="111" t="s">
        <v>4353</v>
      </c>
      <c r="I481" s="111"/>
      <c r="J481" s="111" t="s">
        <v>238</v>
      </c>
    </row>
    <row r="482" spans="3:10" ht="30" x14ac:dyDescent="0.25">
      <c r="C482" s="526" t="s">
        <v>7247</v>
      </c>
      <c r="D482" s="526" t="s">
        <v>277</v>
      </c>
      <c r="E482" s="526" t="s">
        <v>7248</v>
      </c>
      <c r="F482" s="526">
        <v>1088334276</v>
      </c>
      <c r="G482" s="1034">
        <v>3213860077</v>
      </c>
      <c r="H482" s="527" t="s">
        <v>7249</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5116</v>
      </c>
      <c r="D485" s="111" t="s">
        <v>248</v>
      </c>
      <c r="E485" s="111" t="s">
        <v>4900</v>
      </c>
      <c r="F485" s="111">
        <v>1121855098</v>
      </c>
      <c r="G485" s="912">
        <v>3224551996</v>
      </c>
      <c r="H485" s="111" t="s">
        <v>5117</v>
      </c>
      <c r="I485" s="111"/>
      <c r="J485" s="111" t="s">
        <v>4312</v>
      </c>
    </row>
    <row r="486" spans="3:10" x14ac:dyDescent="0.25">
      <c r="C486" s="111" t="s">
        <v>5119</v>
      </c>
      <c r="D486" s="111" t="s">
        <v>5120</v>
      </c>
      <c r="E486" s="111" t="s">
        <v>5121</v>
      </c>
      <c r="F486" s="111">
        <v>74360151</v>
      </c>
      <c r="G486" s="912" t="s">
        <v>5123</v>
      </c>
      <c r="H486" s="111"/>
      <c r="I486" s="111"/>
      <c r="J486" s="2" t="s">
        <v>2394</v>
      </c>
    </row>
    <row r="487" spans="3:10" x14ac:dyDescent="0.25">
      <c r="C487" s="111" t="s">
        <v>4498</v>
      </c>
      <c r="D487" s="111" t="s">
        <v>465</v>
      </c>
      <c r="E487" s="111" t="s">
        <v>325</v>
      </c>
      <c r="F487" s="111">
        <v>1052391863</v>
      </c>
      <c r="G487" s="912">
        <v>3106073991</v>
      </c>
      <c r="H487" s="111" t="s">
        <v>4499</v>
      </c>
      <c r="I487" s="111"/>
      <c r="J487" s="2" t="s">
        <v>2413</v>
      </c>
    </row>
    <row r="488" spans="3:10" x14ac:dyDescent="0.25">
      <c r="C488" s="111" t="s">
        <v>5421</v>
      </c>
      <c r="D488" s="111" t="s">
        <v>3146</v>
      </c>
      <c r="E488" s="111" t="s">
        <v>5422</v>
      </c>
      <c r="F488" s="111">
        <v>1152219497</v>
      </c>
      <c r="G488" s="912">
        <v>3154290508</v>
      </c>
      <c r="H488" s="111" t="s">
        <v>5423</v>
      </c>
      <c r="I488" s="111"/>
      <c r="J488" s="2" t="s">
        <v>214</v>
      </c>
    </row>
    <row r="489" spans="3:10" x14ac:dyDescent="0.25">
      <c r="C489" s="111" t="s">
        <v>4530</v>
      </c>
      <c r="D489" s="111" t="s">
        <v>268</v>
      </c>
      <c r="E489" s="111" t="s">
        <v>248</v>
      </c>
      <c r="F489" s="111">
        <v>1112231455</v>
      </c>
      <c r="G489" s="912">
        <v>3226176637</v>
      </c>
      <c r="H489" s="111" t="s">
        <v>4531</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8096</v>
      </c>
      <c r="D491" s="616" t="s">
        <v>8097</v>
      </c>
      <c r="E491" s="616" t="s">
        <v>8098</v>
      </c>
      <c r="F491" s="616">
        <v>1086694918</v>
      </c>
      <c r="G491" s="1032">
        <v>3108513240</v>
      </c>
      <c r="H491" s="616" t="s">
        <v>8099</v>
      </c>
      <c r="I491" s="616"/>
      <c r="J491" s="698" t="s">
        <v>513</v>
      </c>
    </row>
    <row r="492" spans="3:10" x14ac:dyDescent="0.25">
      <c r="C492" s="111" t="s">
        <v>6310</v>
      </c>
      <c r="D492" s="111" t="s">
        <v>6311</v>
      </c>
      <c r="E492" s="111" t="s">
        <v>6312</v>
      </c>
      <c r="F492" s="111">
        <v>1049646262</v>
      </c>
      <c r="G492" s="912">
        <v>3022411361</v>
      </c>
      <c r="H492" s="111" t="s">
        <v>6313</v>
      </c>
      <c r="I492" s="111"/>
      <c r="J492" s="2" t="s">
        <v>1554</v>
      </c>
    </row>
    <row r="493" spans="3:10" x14ac:dyDescent="0.25">
      <c r="C493" s="111" t="s">
        <v>4405</v>
      </c>
      <c r="D493" s="111" t="s">
        <v>4407</v>
      </c>
      <c r="E493" s="111" t="s">
        <v>1833</v>
      </c>
      <c r="F493" s="111">
        <v>35261487</v>
      </c>
      <c r="G493" s="912">
        <v>3223669189</v>
      </c>
      <c r="H493" s="111" t="s">
        <v>4406</v>
      </c>
      <c r="I493" s="111"/>
      <c r="J493" s="2" t="s">
        <v>4312</v>
      </c>
    </row>
    <row r="494" spans="3:10" x14ac:dyDescent="0.25">
      <c r="C494" s="1043" t="s">
        <v>9262</v>
      </c>
      <c r="D494" t="s">
        <v>9263</v>
      </c>
      <c r="E494" t="s">
        <v>9264</v>
      </c>
      <c r="F494" s="1036">
        <v>1052381966</v>
      </c>
      <c r="G494" s="1037">
        <v>3203876866</v>
      </c>
      <c r="H494" s="1037" t="s">
        <v>8474</v>
      </c>
      <c r="I494" s="1037"/>
      <c r="J494" s="1038" t="s">
        <v>8475</v>
      </c>
    </row>
    <row r="495" spans="3:10" x14ac:dyDescent="0.25">
      <c r="C495" s="865" t="s">
        <v>1524</v>
      </c>
      <c r="D495" t="s">
        <v>9265</v>
      </c>
      <c r="E495"/>
      <c r="F495" s="860">
        <v>1116551704</v>
      </c>
      <c r="G495" s="492">
        <v>3208349581</v>
      </c>
      <c r="H495" s="492" t="s">
        <v>8895</v>
      </c>
      <c r="I495" s="492" t="s">
        <v>8896</v>
      </c>
      <c r="J495" s="492" t="s">
        <v>6558</v>
      </c>
    </row>
    <row r="496" spans="3:10" x14ac:dyDescent="0.25">
      <c r="C496" s="492" t="s">
        <v>7161</v>
      </c>
      <c r="D496" t="s">
        <v>9266</v>
      </c>
      <c r="E496"/>
      <c r="F496" s="492">
        <v>26226856</v>
      </c>
      <c r="G496" s="492" t="s">
        <v>6580</v>
      </c>
      <c r="H496" s="492" t="s">
        <v>7166</v>
      </c>
      <c r="I496" s="492" t="s">
        <v>7165</v>
      </c>
      <c r="J496" s="492" t="s">
        <v>6581</v>
      </c>
    </row>
    <row r="497" spans="3:10" x14ac:dyDescent="0.25">
      <c r="C497" s="865" t="s">
        <v>9267</v>
      </c>
      <c r="D497" t="s">
        <v>9268</v>
      </c>
      <c r="E497"/>
      <c r="F497" s="860">
        <v>1151958363</v>
      </c>
      <c r="G497" s="492" t="s">
        <v>8920</v>
      </c>
      <c r="H497" s="492" t="s">
        <v>8918</v>
      </c>
      <c r="I497" s="492" t="s">
        <v>8919</v>
      </c>
      <c r="J497" s="492" t="s">
        <v>6874</v>
      </c>
    </row>
    <row r="498" spans="3:10" x14ac:dyDescent="0.25">
      <c r="C498" s="865" t="s">
        <v>9269</v>
      </c>
      <c r="D498" t="s">
        <v>9270</v>
      </c>
      <c r="E498"/>
      <c r="F498" s="492">
        <v>1004820436</v>
      </c>
      <c r="G498" s="492">
        <v>3102938001</v>
      </c>
      <c r="H498" s="492" t="s">
        <v>6482</v>
      </c>
      <c r="I498" s="492" t="s">
        <v>6484</v>
      </c>
      <c r="J498" s="492" t="s">
        <v>6485</v>
      </c>
    </row>
    <row r="499" spans="3:10" x14ac:dyDescent="0.25">
      <c r="C499" s="865" t="s">
        <v>9271</v>
      </c>
      <c r="D499" t="s">
        <v>9272</v>
      </c>
      <c r="E499"/>
      <c r="F499" s="492">
        <v>1040324301</v>
      </c>
      <c r="G499" s="492" t="s">
        <v>6492</v>
      </c>
      <c r="H499" s="492" t="s">
        <v>6493</v>
      </c>
      <c r="I499" s="492" t="s">
        <v>6494</v>
      </c>
      <c r="J499" s="492" t="s">
        <v>2576</v>
      </c>
    </row>
    <row r="500" spans="3:10" x14ac:dyDescent="0.25">
      <c r="C500" s="865" t="s">
        <v>4416</v>
      </c>
      <c r="D500" t="s">
        <v>9273</v>
      </c>
      <c r="E500"/>
      <c r="F500" s="860">
        <v>55065784</v>
      </c>
      <c r="G500" s="492">
        <v>3213211387</v>
      </c>
      <c r="H500" s="867" t="s">
        <v>6481</v>
      </c>
      <c r="I500" s="492"/>
      <c r="J500" s="492" t="s">
        <v>2346</v>
      </c>
    </row>
    <row r="501" spans="3:10" x14ac:dyDescent="0.25">
      <c r="C501" s="865" t="s">
        <v>9274</v>
      </c>
      <c r="D501" t="s">
        <v>9275</v>
      </c>
      <c r="E501"/>
      <c r="F501" s="492">
        <v>1093786439</v>
      </c>
      <c r="G501" s="492">
        <v>3118767427</v>
      </c>
      <c r="H501" s="492" t="s">
        <v>6946</v>
      </c>
      <c r="I501" s="492" t="s">
        <v>6655</v>
      </c>
      <c r="J501" s="492" t="s">
        <v>6947</v>
      </c>
    </row>
    <row r="502" spans="3:10" x14ac:dyDescent="0.25">
      <c r="C502" s="492" t="s">
        <v>9276</v>
      </c>
      <c r="D502" t="s">
        <v>9277</v>
      </c>
      <c r="E502"/>
      <c r="F502" s="492">
        <v>1050170118</v>
      </c>
      <c r="G502" s="1037">
        <v>3058337233</v>
      </c>
      <c r="H502" s="492" t="s">
        <v>6556</v>
      </c>
      <c r="I502" s="492" t="s">
        <v>6557</v>
      </c>
      <c r="J502" s="492" t="s">
        <v>6558</v>
      </c>
    </row>
    <row r="503" spans="3:10" x14ac:dyDescent="0.25">
      <c r="C503" s="492" t="s">
        <v>9278</v>
      </c>
      <c r="D503" t="s">
        <v>9279</v>
      </c>
      <c r="E503" t="s">
        <v>9280</v>
      </c>
      <c r="F503" s="492">
        <v>1152688279</v>
      </c>
      <c r="G503" s="1037">
        <v>3127353410</v>
      </c>
      <c r="H503" s="492" t="s">
        <v>7003</v>
      </c>
      <c r="I503" s="492" t="s">
        <v>7004</v>
      </c>
      <c r="J503" s="492" t="s">
        <v>214</v>
      </c>
    </row>
    <row r="504" spans="3:10" x14ac:dyDescent="0.25">
      <c r="C504" s="865" t="s">
        <v>9281</v>
      </c>
      <c r="D504" t="s">
        <v>9282</v>
      </c>
      <c r="E504"/>
      <c r="F504" s="860">
        <v>10143659</v>
      </c>
      <c r="G504" s="1037">
        <v>3108023377</v>
      </c>
      <c r="H504" s="492" t="s">
        <v>7819</v>
      </c>
      <c r="I504" s="492" t="s">
        <v>5834</v>
      </c>
      <c r="J504" s="492" t="s">
        <v>7818</v>
      </c>
    </row>
    <row r="505" spans="3:10" x14ac:dyDescent="0.25">
      <c r="C505" s="492" t="s">
        <v>9283</v>
      </c>
      <c r="D505" t="s">
        <v>1852</v>
      </c>
      <c r="E505" t="s">
        <v>9284</v>
      </c>
      <c r="F505" s="492">
        <v>1065639364</v>
      </c>
      <c r="G505" s="492">
        <v>3185211670</v>
      </c>
      <c r="H505" s="492" t="s">
        <v>6513</v>
      </c>
      <c r="I505" s="492" t="s">
        <v>6514</v>
      </c>
      <c r="J505" s="492" t="s">
        <v>6515</v>
      </c>
    </row>
    <row r="506" spans="3:10" x14ac:dyDescent="0.25">
      <c r="C506" s="598" t="s">
        <v>9401</v>
      </c>
      <c r="D506" s="492" t="s">
        <v>9285</v>
      </c>
      <c r="E506"/>
      <c r="F506" s="492"/>
      <c r="G506" s="492">
        <v>3204880944</v>
      </c>
      <c r="H506" s="492" t="s">
        <v>6549</v>
      </c>
      <c r="I506" s="492" t="s">
        <v>6550</v>
      </c>
      <c r="J506" s="492" t="s">
        <v>6551</v>
      </c>
    </row>
    <row r="507" spans="3:10" x14ac:dyDescent="0.25">
      <c r="C507" t="s">
        <v>9286</v>
      </c>
      <c r="D507" s="1044" t="s">
        <v>9287</v>
      </c>
      <c r="E507" s="60" t="s">
        <v>9288</v>
      </c>
      <c r="F507" s="60"/>
      <c r="G507" s="60">
        <v>3007154334</v>
      </c>
      <c r="H507" s="60" t="s">
        <v>8640</v>
      </c>
      <c r="I507" s="60" t="s">
        <v>8641</v>
      </c>
      <c r="J507" s="60" t="s">
        <v>1488</v>
      </c>
    </row>
    <row r="508" spans="3:10" x14ac:dyDescent="0.25">
      <c r="C508" t="s">
        <v>9289</v>
      </c>
      <c r="D508" s="1045" t="s">
        <v>9290</v>
      </c>
      <c r="E508"/>
      <c r="F508" s="60"/>
      <c r="G508" s="60">
        <v>3158807527</v>
      </c>
      <c r="H508" s="60" t="s">
        <v>8844</v>
      </c>
      <c r="I508" s="60"/>
      <c r="J508" s="60" t="s">
        <v>8845</v>
      </c>
    </row>
    <row r="509" spans="3:10" x14ac:dyDescent="0.25">
      <c r="C509" t="s">
        <v>9291</v>
      </c>
      <c r="D509" s="865" t="s">
        <v>9292</v>
      </c>
      <c r="E509" s="865" t="s">
        <v>9293</v>
      </c>
      <c r="F509" s="860"/>
      <c r="G509" s="492">
        <v>3137443853</v>
      </c>
      <c r="H509" s="492" t="s">
        <v>8407</v>
      </c>
      <c r="I509" s="492" t="s">
        <v>8406</v>
      </c>
      <c r="J509" s="492" t="s">
        <v>6546</v>
      </c>
    </row>
    <row r="510" spans="3:10" x14ac:dyDescent="0.25">
      <c r="C510" s="1045" t="s">
        <v>9402</v>
      </c>
      <c r="D510" s="60" t="s">
        <v>9294</v>
      </c>
      <c r="E510"/>
      <c r="F510" s="60"/>
      <c r="G510" s="60">
        <v>3147332718</v>
      </c>
      <c r="H510" s="60" t="s">
        <v>8865</v>
      </c>
      <c r="I510" s="60" t="s">
        <v>8866</v>
      </c>
      <c r="J510" s="60" t="s">
        <v>8867</v>
      </c>
    </row>
    <row r="511" spans="3:10" x14ac:dyDescent="0.25">
      <c r="C511" s="1046" t="s">
        <v>9403</v>
      </c>
      <c r="D511" s="896" t="s">
        <v>9295</v>
      </c>
      <c r="E511"/>
      <c r="F511" s="1039"/>
      <c r="G511" s="1039" t="s">
        <v>8737</v>
      </c>
      <c r="H511" s="1039" t="s">
        <v>8734</v>
      </c>
      <c r="I511" s="1039" t="s">
        <v>8735</v>
      </c>
      <c r="J511" s="1040" t="s">
        <v>8736</v>
      </c>
    </row>
    <row r="512" spans="3:10" x14ac:dyDescent="0.25">
      <c r="C512" t="s">
        <v>9296</v>
      </c>
      <c r="D512" s="1047" t="s">
        <v>9297</v>
      </c>
      <c r="E512"/>
      <c r="F512" s="1037"/>
      <c r="G512" s="1037">
        <v>3054550032</v>
      </c>
      <c r="H512" s="1037" t="s">
        <v>6553</v>
      </c>
      <c r="I512" s="1037" t="s">
        <v>6554</v>
      </c>
      <c r="J512" s="1038" t="s">
        <v>6555</v>
      </c>
    </row>
    <row r="513" spans="3:10" x14ac:dyDescent="0.25">
      <c r="C513" s="1047" t="s">
        <v>6560</v>
      </c>
      <c r="D513" s="862"/>
      <c r="E513"/>
      <c r="F513" s="1037"/>
      <c r="G513" s="1037" t="s">
        <v>6559</v>
      </c>
      <c r="H513" s="1037"/>
      <c r="I513" s="1037" t="s">
        <v>6561</v>
      </c>
      <c r="J513" s="1038" t="s">
        <v>214</v>
      </c>
    </row>
    <row r="514" spans="3:10" x14ac:dyDescent="0.25">
      <c r="C514" s="1047" t="s">
        <v>9404</v>
      </c>
      <c r="D514" s="862" t="s">
        <v>9299</v>
      </c>
      <c r="E514" t="s">
        <v>9300</v>
      </c>
      <c r="F514" s="1037"/>
      <c r="G514" s="1037">
        <v>3105668378</v>
      </c>
      <c r="H514" s="1037" t="s">
        <v>6776</v>
      </c>
      <c r="I514" s="1037" t="s">
        <v>6777</v>
      </c>
      <c r="J514" s="1038" t="s">
        <v>6778</v>
      </c>
    </row>
    <row r="515" spans="3:10" x14ac:dyDescent="0.25">
      <c r="C515" s="598" t="s">
        <v>9405</v>
      </c>
      <c r="D515" s="492" t="s">
        <v>9301</v>
      </c>
      <c r="E515"/>
      <c r="F515" s="492"/>
      <c r="G515" s="492">
        <v>3112337325</v>
      </c>
      <c r="H515" s="492" t="s">
        <v>6996</v>
      </c>
      <c r="I515" s="492"/>
      <c r="J515" s="492" t="s">
        <v>6997</v>
      </c>
    </row>
    <row r="516" spans="3:10" x14ac:dyDescent="0.25">
      <c r="C516" t="s">
        <v>9302</v>
      </c>
      <c r="D516" s="1047" t="s">
        <v>9303</v>
      </c>
      <c r="E516"/>
      <c r="F516" s="1037"/>
      <c r="G516" s="1037">
        <v>3183073193</v>
      </c>
      <c r="H516" s="1037" t="s">
        <v>6945</v>
      </c>
      <c r="I516" s="1037" t="s">
        <v>6655</v>
      </c>
      <c r="J516" s="1038" t="s">
        <v>6944</v>
      </c>
    </row>
    <row r="517" spans="3:10" x14ac:dyDescent="0.25">
      <c r="C517" t="s">
        <v>9304</v>
      </c>
      <c r="D517" s="1047" t="s">
        <v>9305</v>
      </c>
      <c r="E517"/>
      <c r="F517" s="1037"/>
      <c r="G517" s="1037">
        <v>3187045257</v>
      </c>
      <c r="H517" s="1037" t="s">
        <v>6544</v>
      </c>
      <c r="I517" s="1037" t="s">
        <v>6545</v>
      </c>
      <c r="J517" s="1038" t="s">
        <v>6546</v>
      </c>
    </row>
    <row r="518" spans="3:10" x14ac:dyDescent="0.25">
      <c r="C518" s="1047" t="s">
        <v>9406</v>
      </c>
      <c r="D518" s="862" t="s">
        <v>9306</v>
      </c>
      <c r="E518" t="s">
        <v>3168</v>
      </c>
      <c r="F518" s="1037"/>
      <c r="G518" s="1037">
        <v>3133053583</v>
      </c>
      <c r="H518" s="1037" t="s">
        <v>9257</v>
      </c>
      <c r="I518" s="1037"/>
      <c r="J518" s="1038" t="s">
        <v>9258</v>
      </c>
    </row>
    <row r="519" spans="3:10" x14ac:dyDescent="0.25">
      <c r="C519" s="1044" t="s">
        <v>9407</v>
      </c>
      <c r="D519" s="60" t="s">
        <v>9307</v>
      </c>
      <c r="E519" t="s">
        <v>9308</v>
      </c>
      <c r="F519" s="60"/>
      <c r="G519" s="60">
        <v>3126206932</v>
      </c>
      <c r="H519" s="60" t="s">
        <v>8415</v>
      </c>
      <c r="I519" s="60" t="s">
        <v>8416</v>
      </c>
      <c r="J519" s="60" t="s">
        <v>8417</v>
      </c>
    </row>
    <row r="520" spans="3:10" x14ac:dyDescent="0.25">
      <c r="C520" t="s">
        <v>9309</v>
      </c>
      <c r="D520" s="865" t="s">
        <v>9288</v>
      </c>
      <c r="E520"/>
      <c r="F520" s="492"/>
      <c r="G520" s="492">
        <v>3118201043</v>
      </c>
      <c r="H520" s="492" t="s">
        <v>7815</v>
      </c>
      <c r="I520" s="492"/>
      <c r="J520" s="492" t="s">
        <v>7816</v>
      </c>
    </row>
    <row r="521" spans="3:10" x14ac:dyDescent="0.25">
      <c r="C521" t="s">
        <v>9310</v>
      </c>
      <c r="D521" s="865" t="s">
        <v>9311</v>
      </c>
      <c r="E521"/>
      <c r="F521" s="860"/>
      <c r="G521" s="492">
        <v>3242454050</v>
      </c>
      <c r="H521" s="492" t="s">
        <v>7817</v>
      </c>
      <c r="I521" s="492"/>
      <c r="J521" s="492" t="s">
        <v>7818</v>
      </c>
    </row>
    <row r="522" spans="3:10" x14ac:dyDescent="0.25">
      <c r="C522" t="s">
        <v>9312</v>
      </c>
      <c r="D522" s="1048" t="s">
        <v>9408</v>
      </c>
      <c r="E522"/>
      <c r="F522" s="1041"/>
      <c r="G522" s="1041">
        <v>3168711238</v>
      </c>
      <c r="H522" s="1041"/>
      <c r="I522" s="1041"/>
      <c r="J522" s="1042" t="s">
        <v>8590</v>
      </c>
    </row>
    <row r="523" spans="3:10" x14ac:dyDescent="0.25">
      <c r="C523" s="865" t="s">
        <v>9409</v>
      </c>
      <c r="D523" s="865" t="s">
        <v>9313</v>
      </c>
      <c r="E523" t="s">
        <v>9314</v>
      </c>
      <c r="F523" s="492"/>
      <c r="G523" s="492">
        <v>3192982415</v>
      </c>
      <c r="H523" s="492" t="s">
        <v>8250</v>
      </c>
      <c r="I523" s="492" t="s">
        <v>7650</v>
      </c>
      <c r="J523" s="492" t="s">
        <v>8251</v>
      </c>
    </row>
    <row r="524" spans="3:10" x14ac:dyDescent="0.25">
      <c r="C524" s="866" t="s">
        <v>9410</v>
      </c>
      <c r="D524" s="866" t="s">
        <v>9315</v>
      </c>
      <c r="E524"/>
      <c r="F524" s="1036"/>
      <c r="G524" s="1037">
        <v>3104214044</v>
      </c>
      <c r="H524" s="1037" t="s">
        <v>8337</v>
      </c>
      <c r="I524" s="1037"/>
      <c r="J524" s="1038" t="s">
        <v>8338</v>
      </c>
    </row>
    <row r="525" spans="3:10" x14ac:dyDescent="0.25">
      <c r="C525" t="s">
        <v>9316</v>
      </c>
      <c r="D525" s="1046" t="s">
        <v>9317</v>
      </c>
      <c r="E525"/>
      <c r="F525" s="1039"/>
      <c r="G525" s="1039">
        <v>3203098200</v>
      </c>
      <c r="H525" s="1039" t="s">
        <v>8671</v>
      </c>
      <c r="I525" s="1039" t="s">
        <v>6644</v>
      </c>
      <c r="J525" s="1040" t="s">
        <v>6078</v>
      </c>
    </row>
    <row r="526" spans="3:10" x14ac:dyDescent="0.25">
      <c r="C526" s="1047" t="s">
        <v>9411</v>
      </c>
      <c r="D526" s="862" t="s">
        <v>9319</v>
      </c>
      <c r="E526" t="s">
        <v>9293</v>
      </c>
      <c r="F526" s="1037"/>
      <c r="G526" s="1037"/>
      <c r="H526" s="1037"/>
      <c r="I526" s="1037"/>
      <c r="J526" s="1038"/>
    </row>
    <row r="527" spans="3:10" x14ac:dyDescent="0.25">
      <c r="C527" t="s">
        <v>9320</v>
      </c>
      <c r="D527" s="1047" t="s">
        <v>9321</v>
      </c>
      <c r="E527"/>
      <c r="F527" s="1037"/>
      <c r="G527" s="1037" t="s">
        <v>6757</v>
      </c>
      <c r="H527" s="1037" t="s">
        <v>6755</v>
      </c>
      <c r="I527" s="1037" t="s">
        <v>6756</v>
      </c>
      <c r="J527" s="1038" t="s">
        <v>6754</v>
      </c>
    </row>
    <row r="528" spans="3:10" x14ac:dyDescent="0.25">
      <c r="C528" t="s">
        <v>9322</v>
      </c>
      <c r="D528" s="1047" t="s">
        <v>9323</v>
      </c>
      <c r="E528"/>
      <c r="F528" s="1037"/>
      <c r="G528" s="1037">
        <v>3013047926</v>
      </c>
      <c r="H528" s="1037" t="s">
        <v>6509</v>
      </c>
      <c r="I528" s="1037"/>
      <c r="J528" s="1038" t="s">
        <v>6510</v>
      </c>
    </row>
    <row r="529" spans="3:10" x14ac:dyDescent="0.25">
      <c r="C529" s="866" t="s">
        <v>9412</v>
      </c>
      <c r="D529" s="866" t="s">
        <v>9288</v>
      </c>
      <c r="E529" t="s">
        <v>9324</v>
      </c>
      <c r="F529" s="1036"/>
      <c r="G529" s="1037">
        <v>3117169066</v>
      </c>
      <c r="H529" s="1037" t="s">
        <v>9120</v>
      </c>
      <c r="I529" s="1037" t="s">
        <v>9121</v>
      </c>
      <c r="J529" s="1038" t="s">
        <v>6546</v>
      </c>
    </row>
    <row r="530" spans="3:10" x14ac:dyDescent="0.25">
      <c r="C530" t="s">
        <v>9325</v>
      </c>
      <c r="D530" s="1047" t="s">
        <v>9326</v>
      </c>
      <c r="E530"/>
      <c r="F530" s="1037"/>
      <c r="G530" s="1037">
        <v>3167623233</v>
      </c>
      <c r="H530" s="1037" t="s">
        <v>7118</v>
      </c>
      <c r="I530" s="1037" t="s">
        <v>7119</v>
      </c>
      <c r="J530" s="1038" t="s">
        <v>7120</v>
      </c>
    </row>
    <row r="531" spans="3:10" x14ac:dyDescent="0.25">
      <c r="C531" s="1046" t="s">
        <v>9413</v>
      </c>
      <c r="D531" s="896" t="s">
        <v>9327</v>
      </c>
      <c r="E531" t="s">
        <v>9328</v>
      </c>
      <c r="F531" s="1039"/>
      <c r="G531" s="1039">
        <v>3136219290</v>
      </c>
      <c r="H531" s="1039" t="s">
        <v>9062</v>
      </c>
      <c r="I531" s="1039" t="s">
        <v>4416</v>
      </c>
      <c r="J531" s="1040" t="s">
        <v>214</v>
      </c>
    </row>
    <row r="532" spans="3:10" x14ac:dyDescent="0.25">
      <c r="C532" s="1047" t="s">
        <v>9414</v>
      </c>
      <c r="D532" s="862" t="s">
        <v>9329</v>
      </c>
      <c r="E532" t="s">
        <v>9330</v>
      </c>
      <c r="F532" s="1037"/>
      <c r="G532" s="1037">
        <v>3508228771</v>
      </c>
      <c r="H532" s="1037"/>
      <c r="I532" s="1037"/>
      <c r="J532" s="1038"/>
    </row>
    <row r="533" spans="3:10" x14ac:dyDescent="0.25">
      <c r="C533" s="1047" t="s">
        <v>9415</v>
      </c>
      <c r="D533" s="862" t="s">
        <v>9331</v>
      </c>
      <c r="E533" t="s">
        <v>9332</v>
      </c>
      <c r="F533" s="1037"/>
      <c r="G533" s="1037" t="s">
        <v>8101</v>
      </c>
      <c r="H533" s="1037"/>
      <c r="I533" s="1037"/>
      <c r="J533" s="1038"/>
    </row>
    <row r="534" spans="3:10" x14ac:dyDescent="0.25">
      <c r="C534" t="s">
        <v>9325</v>
      </c>
      <c r="D534" s="1049" t="s">
        <v>9333</v>
      </c>
      <c r="E534"/>
      <c r="F534" s="1039"/>
      <c r="G534" s="1039" t="s">
        <v>8456</v>
      </c>
      <c r="H534" s="1039" t="s">
        <v>8453</v>
      </c>
      <c r="I534" s="1039" t="s">
        <v>8454</v>
      </c>
      <c r="J534" s="1040" t="s">
        <v>8455</v>
      </c>
    </row>
    <row r="535" spans="3:10" x14ac:dyDescent="0.25">
      <c r="C535" s="866" t="s">
        <v>9416</v>
      </c>
      <c r="D535" s="866" t="s">
        <v>9272</v>
      </c>
      <c r="E535" t="s">
        <v>9334</v>
      </c>
      <c r="F535" s="1036"/>
      <c r="G535" s="1037"/>
      <c r="H535" s="1037"/>
      <c r="I535" s="1037"/>
      <c r="J535" s="1038"/>
    </row>
    <row r="536" spans="3:10" x14ac:dyDescent="0.25">
      <c r="C536" s="1049" t="s">
        <v>9417</v>
      </c>
      <c r="D536" s="896" t="s">
        <v>9266</v>
      </c>
      <c r="E536" t="s">
        <v>9335</v>
      </c>
      <c r="F536" s="1039"/>
      <c r="G536" s="1039" t="s">
        <v>8425</v>
      </c>
      <c r="H536" s="1039"/>
      <c r="I536" s="1039"/>
      <c r="J536" s="1040" t="s">
        <v>214</v>
      </c>
    </row>
    <row r="537" spans="3:10" x14ac:dyDescent="0.25">
      <c r="C537" s="866" t="s">
        <v>9418</v>
      </c>
      <c r="D537" s="866" t="s">
        <v>9336</v>
      </c>
      <c r="E537"/>
      <c r="F537" s="1036"/>
      <c r="G537" s="1037">
        <v>3013113641</v>
      </c>
      <c r="H537" s="1037" t="s">
        <v>7624</v>
      </c>
      <c r="I537" s="1037" t="s">
        <v>7625</v>
      </c>
      <c r="J537" s="1038" t="s">
        <v>7626</v>
      </c>
    </row>
    <row r="538" spans="3:10" x14ac:dyDescent="0.25">
      <c r="C538" s="866" t="s">
        <v>9419</v>
      </c>
      <c r="D538" s="866" t="s">
        <v>9337</v>
      </c>
      <c r="E538" t="s">
        <v>9272</v>
      </c>
      <c r="F538" s="1036"/>
      <c r="G538" s="1037">
        <v>3237201814</v>
      </c>
      <c r="H538" s="1037"/>
      <c r="I538" s="1037" t="s">
        <v>7786</v>
      </c>
      <c r="J538" s="1038" t="s">
        <v>214</v>
      </c>
    </row>
    <row r="539" spans="3:10" x14ac:dyDescent="0.25">
      <c r="C539" s="1047" t="s">
        <v>9420</v>
      </c>
      <c r="D539" s="862" t="s">
        <v>9338</v>
      </c>
      <c r="E539" t="s">
        <v>9339</v>
      </c>
      <c r="F539" s="1037"/>
      <c r="G539" s="1037">
        <v>3108132844</v>
      </c>
      <c r="H539" s="1037" t="s">
        <v>7111</v>
      </c>
      <c r="I539" s="1037" t="s">
        <v>7112</v>
      </c>
      <c r="J539" s="1038" t="s">
        <v>7113</v>
      </c>
    </row>
    <row r="540" spans="3:10" x14ac:dyDescent="0.25">
      <c r="C540" t="s">
        <v>9298</v>
      </c>
      <c r="D540" s="1049" t="s">
        <v>9340</v>
      </c>
      <c r="E540"/>
      <c r="F540" s="1039"/>
      <c r="G540" s="1039">
        <v>3108067331</v>
      </c>
      <c r="H540" s="1039" t="s">
        <v>8427</v>
      </c>
      <c r="I540" s="1039" t="s">
        <v>8428</v>
      </c>
      <c r="J540" s="1040" t="s">
        <v>8429</v>
      </c>
    </row>
    <row r="541" spans="3:10" x14ac:dyDescent="0.25">
      <c r="C541" s="1047" t="s">
        <v>3130</v>
      </c>
      <c r="D541" s="862" t="s">
        <v>9341</v>
      </c>
      <c r="E541" t="s">
        <v>9342</v>
      </c>
      <c r="F541" s="1037"/>
      <c r="G541" s="1037">
        <v>3216216596</v>
      </c>
      <c r="H541" s="1037" t="s">
        <v>6800</v>
      </c>
      <c r="I541" s="1037"/>
      <c r="J541" s="1038" t="s">
        <v>6801</v>
      </c>
    </row>
    <row r="542" spans="3:10" x14ac:dyDescent="0.25">
      <c r="C542" t="s">
        <v>7720</v>
      </c>
      <c r="D542" s="866" t="s">
        <v>9330</v>
      </c>
      <c r="E542"/>
      <c r="F542" s="1037"/>
      <c r="G542" s="1037">
        <v>3207464393</v>
      </c>
      <c r="H542" s="1037" t="s">
        <v>8039</v>
      </c>
      <c r="I542" s="1037" t="s">
        <v>8040</v>
      </c>
      <c r="J542" s="1038" t="s">
        <v>6801</v>
      </c>
    </row>
    <row r="543" spans="3:10" x14ac:dyDescent="0.25">
      <c r="C543" s="866" t="s">
        <v>9421</v>
      </c>
      <c r="D543" s="866" t="s">
        <v>9343</v>
      </c>
      <c r="E543" t="s">
        <v>9328</v>
      </c>
      <c r="F543" s="1036"/>
      <c r="G543" s="1037" t="s">
        <v>8357</v>
      </c>
      <c r="H543" s="1037" t="s">
        <v>8355</v>
      </c>
      <c r="I543" s="1037" t="s">
        <v>8356</v>
      </c>
      <c r="J543" s="1038" t="s">
        <v>6555</v>
      </c>
    </row>
    <row r="544" spans="3:10" x14ac:dyDescent="0.25">
      <c r="C544" s="1049" t="s">
        <v>9422</v>
      </c>
      <c r="D544" s="896" t="s">
        <v>9344</v>
      </c>
      <c r="E544"/>
      <c r="F544" s="1039"/>
      <c r="G544" s="1039">
        <v>3114916478</v>
      </c>
      <c r="H544" s="1039" t="s">
        <v>9159</v>
      </c>
      <c r="I544" s="1039" t="s">
        <v>9137</v>
      </c>
      <c r="J544" s="1040" t="s">
        <v>9160</v>
      </c>
    </row>
    <row r="545" spans="3:10" x14ac:dyDescent="0.25">
      <c r="C545" s="1046" t="s">
        <v>9423</v>
      </c>
      <c r="D545" s="896" t="s">
        <v>9345</v>
      </c>
      <c r="E545"/>
      <c r="F545" s="1039"/>
      <c r="G545" s="1039" t="s">
        <v>8596</v>
      </c>
      <c r="H545" s="1039" t="s">
        <v>8598</v>
      </c>
      <c r="I545" s="1039" t="s">
        <v>8597</v>
      </c>
      <c r="J545" s="1040" t="s">
        <v>8599</v>
      </c>
    </row>
    <row r="546" spans="3:10" x14ac:dyDescent="0.25">
      <c r="C546" s="1049" t="s">
        <v>9424</v>
      </c>
      <c r="D546" s="896" t="s">
        <v>9346</v>
      </c>
      <c r="E546"/>
      <c r="F546" s="1039"/>
      <c r="G546" s="1039">
        <v>3116010701</v>
      </c>
      <c r="H546" s="1039" t="s">
        <v>8422</v>
      </c>
      <c r="I546" s="1039" t="s">
        <v>8423</v>
      </c>
      <c r="J546" s="1040" t="s">
        <v>6801</v>
      </c>
    </row>
    <row r="547" spans="3:10" x14ac:dyDescent="0.25">
      <c r="C547" s="1047" t="s">
        <v>9425</v>
      </c>
      <c r="D547" s="862" t="s">
        <v>9347</v>
      </c>
      <c r="E547" t="s">
        <v>9348</v>
      </c>
      <c r="F547" s="1037"/>
      <c r="G547" s="1037">
        <v>3134136223</v>
      </c>
      <c r="H547" s="1037" t="s">
        <v>8192</v>
      </c>
      <c r="I547" s="1037" t="s">
        <v>8193</v>
      </c>
      <c r="J547" s="1038" t="s">
        <v>8194</v>
      </c>
    </row>
    <row r="548" spans="3:10" x14ac:dyDescent="0.25">
      <c r="C548" s="1047" t="s">
        <v>9426</v>
      </c>
      <c r="D548" s="862" t="s">
        <v>9349</v>
      </c>
      <c r="E548"/>
      <c r="F548" s="1037"/>
      <c r="G548" s="1037">
        <v>3104429804</v>
      </c>
      <c r="H548" s="1037" t="s">
        <v>8044</v>
      </c>
      <c r="I548" s="1037" t="s">
        <v>8043</v>
      </c>
      <c r="J548" s="1038" t="s">
        <v>8042</v>
      </c>
    </row>
    <row r="549" spans="3:10" x14ac:dyDescent="0.25">
      <c r="C549" t="s">
        <v>9350</v>
      </c>
      <c r="D549" s="865" t="s">
        <v>9351</v>
      </c>
      <c r="E549"/>
      <c r="F549" s="492"/>
      <c r="G549" s="492" t="s">
        <v>7614</v>
      </c>
      <c r="H549" s="492" t="s">
        <v>7615</v>
      </c>
      <c r="I549" s="492" t="s">
        <v>7616</v>
      </c>
      <c r="J549" s="492" t="s">
        <v>6947</v>
      </c>
    </row>
    <row r="550" spans="3:10" x14ac:dyDescent="0.25">
      <c r="C550" t="s">
        <v>9352</v>
      </c>
      <c r="D550" s="1047" t="s">
        <v>9353</v>
      </c>
      <c r="E550" t="s">
        <v>9354</v>
      </c>
      <c r="F550" s="1037" t="s">
        <v>9355</v>
      </c>
      <c r="G550" s="1037" t="s">
        <v>6656</v>
      </c>
      <c r="H550" s="1037" t="s">
        <v>6643</v>
      </c>
      <c r="I550" s="1037" t="s">
        <v>6644</v>
      </c>
      <c r="J550" s="1038" t="s">
        <v>6657</v>
      </c>
    </row>
    <row r="551" spans="3:10" x14ac:dyDescent="0.25">
      <c r="C551" s="1046" t="s">
        <v>9427</v>
      </c>
      <c r="D551" s="896" t="s">
        <v>536</v>
      </c>
      <c r="E551" t="s">
        <v>4773</v>
      </c>
      <c r="F551" s="1039"/>
      <c r="G551" s="1039" t="s">
        <v>8577</v>
      </c>
      <c r="H551" s="1039" t="s">
        <v>8578</v>
      </c>
      <c r="I551" s="1039" t="s">
        <v>5834</v>
      </c>
      <c r="J551" s="1040" t="s">
        <v>8579</v>
      </c>
    </row>
    <row r="552" spans="3:10" x14ac:dyDescent="0.25">
      <c r="C552" s="866" t="s">
        <v>9428</v>
      </c>
      <c r="D552" s="866" t="s">
        <v>9356</v>
      </c>
      <c r="E552"/>
      <c r="F552" s="1037"/>
      <c r="G552" s="1037">
        <v>3227314462</v>
      </c>
      <c r="H552" s="1037" t="s">
        <v>8587</v>
      </c>
      <c r="I552" s="1037" t="s">
        <v>8588</v>
      </c>
      <c r="J552" s="1038" t="s">
        <v>8480</v>
      </c>
    </row>
    <row r="553" spans="3:10" x14ac:dyDescent="0.25">
      <c r="C553" t="s">
        <v>9357</v>
      </c>
      <c r="D553" s="1046" t="s">
        <v>9358</v>
      </c>
      <c r="E553" s="896" t="s">
        <v>9359</v>
      </c>
      <c r="F553" s="1039"/>
      <c r="G553" s="1039">
        <v>3172493267</v>
      </c>
      <c r="H553" s="1039" t="s">
        <v>9137</v>
      </c>
      <c r="I553" s="1039" t="s">
        <v>8990</v>
      </c>
      <c r="J553" s="1040" t="s">
        <v>8989</v>
      </c>
    </row>
    <row r="554" spans="3:10" x14ac:dyDescent="0.25">
      <c r="C554" s="1047" t="s">
        <v>9429</v>
      </c>
      <c r="D554" s="862" t="s">
        <v>9360</v>
      </c>
      <c r="E554"/>
      <c r="F554" s="1037"/>
      <c r="G554" s="1037">
        <v>3166425549</v>
      </c>
      <c r="H554" s="1037" t="s">
        <v>6877</v>
      </c>
      <c r="I554" s="1037" t="s">
        <v>6878</v>
      </c>
      <c r="J554" s="1038" t="s">
        <v>6874</v>
      </c>
    </row>
    <row r="555" spans="3:10" x14ac:dyDescent="0.25">
      <c r="C555" s="1047" t="s">
        <v>9430</v>
      </c>
      <c r="D555" s="862" t="s">
        <v>9361</v>
      </c>
      <c r="E555"/>
      <c r="F555" s="1037"/>
      <c r="G555" s="1037">
        <v>3148128297</v>
      </c>
      <c r="H555" s="1037" t="s">
        <v>7622</v>
      </c>
      <c r="I555" s="1037" t="s">
        <v>7623</v>
      </c>
      <c r="J555" s="1038" t="s">
        <v>8478</v>
      </c>
    </row>
    <row r="556" spans="3:10" x14ac:dyDescent="0.25">
      <c r="C556" s="1049" t="s">
        <v>9430</v>
      </c>
      <c r="D556" s="896" t="s">
        <v>9362</v>
      </c>
      <c r="E556"/>
      <c r="F556" s="1039"/>
      <c r="G556" s="1039">
        <v>3108805691</v>
      </c>
      <c r="H556" s="1039" t="s">
        <v>8666</v>
      </c>
      <c r="I556" s="1039" t="s">
        <v>8664</v>
      </c>
      <c r="J556" s="1040" t="s">
        <v>8665</v>
      </c>
    </row>
    <row r="557" spans="3:10" x14ac:dyDescent="0.25">
      <c r="C557" t="s">
        <v>3324</v>
      </c>
      <c r="D557" s="1046" t="s">
        <v>9288</v>
      </c>
      <c r="E557"/>
      <c r="F557" s="1039"/>
      <c r="G557" s="1039" t="s">
        <v>8586</v>
      </c>
      <c r="H557" s="1039" t="s">
        <v>8584</v>
      </c>
      <c r="I557" s="1039"/>
      <c r="J557" s="1040" t="s">
        <v>8585</v>
      </c>
    </row>
    <row r="558" spans="3:10" x14ac:dyDescent="0.25">
      <c r="C558" t="s">
        <v>9363</v>
      </c>
      <c r="D558" s="866" t="s">
        <v>9364</v>
      </c>
      <c r="E558" s="866" t="s">
        <v>9365</v>
      </c>
      <c r="F558" s="1036"/>
      <c r="G558" s="1037">
        <v>3113098527</v>
      </c>
      <c r="H558" s="1037" t="s">
        <v>6497</v>
      </c>
      <c r="I558" s="1037" t="s">
        <v>6498</v>
      </c>
      <c r="J558" s="1038" t="s">
        <v>8479</v>
      </c>
    </row>
    <row r="559" spans="3:10" x14ac:dyDescent="0.25">
      <c r="C559" t="s">
        <v>9363</v>
      </c>
      <c r="D559" s="1047" t="s">
        <v>9366</v>
      </c>
      <c r="E559" s="862" t="s">
        <v>9367</v>
      </c>
      <c r="F559" s="1037"/>
      <c r="G559" s="1037">
        <v>3117784019</v>
      </c>
      <c r="H559" s="1037" t="s">
        <v>8477</v>
      </c>
      <c r="I559" s="1037" t="s">
        <v>9047</v>
      </c>
      <c r="J559" s="1038" t="s">
        <v>6874</v>
      </c>
    </row>
    <row r="560" spans="3:10" x14ac:dyDescent="0.25">
      <c r="C560" t="s">
        <v>9368</v>
      </c>
      <c r="D560" s="866" t="s">
        <v>9369</v>
      </c>
      <c r="E560" s="866"/>
      <c r="F560" s="1037"/>
      <c r="G560" s="1037">
        <v>3122559011</v>
      </c>
      <c r="H560" s="1037" t="s">
        <v>6486</v>
      </c>
      <c r="I560" s="1037"/>
      <c r="J560" s="1038" t="s">
        <v>8480</v>
      </c>
    </row>
    <row r="561" spans="3:10" x14ac:dyDescent="0.25">
      <c r="C561" t="s">
        <v>9370</v>
      </c>
      <c r="D561" s="1044" t="s">
        <v>9371</v>
      </c>
      <c r="E561" s="60" t="s">
        <v>1996</v>
      </c>
      <c r="F561" s="60"/>
      <c r="G561" s="60">
        <v>3008801099</v>
      </c>
      <c r="H561" s="60" t="s">
        <v>8995</v>
      </c>
      <c r="I561" s="60" t="s">
        <v>8996</v>
      </c>
      <c r="J561" s="60" t="s">
        <v>8997</v>
      </c>
    </row>
    <row r="562" spans="3:10" x14ac:dyDescent="0.25">
      <c r="C562" t="s">
        <v>9372</v>
      </c>
      <c r="D562" s="598" t="s">
        <v>5252</v>
      </c>
      <c r="E562" s="492"/>
      <c r="F562" s="492"/>
      <c r="G562" s="492">
        <v>3506468957</v>
      </c>
      <c r="H562" s="492" t="s">
        <v>6804</v>
      </c>
      <c r="I562" s="492" t="s">
        <v>6805</v>
      </c>
      <c r="J562" s="492" t="s">
        <v>8481</v>
      </c>
    </row>
    <row r="563" spans="3:10" x14ac:dyDescent="0.25">
      <c r="C563" s="1044" t="s">
        <v>9431</v>
      </c>
      <c r="D563" s="60" t="s">
        <v>9373</v>
      </c>
      <c r="E563"/>
      <c r="F563" s="60"/>
      <c r="G563" s="60">
        <v>3213310872</v>
      </c>
      <c r="H563" s="60" t="s">
        <v>9211</v>
      </c>
      <c r="I563" s="60" t="s">
        <v>6644</v>
      </c>
      <c r="J563" s="60" t="s">
        <v>513</v>
      </c>
    </row>
    <row r="564" spans="3:10" x14ac:dyDescent="0.25">
      <c r="C564" t="s">
        <v>9374</v>
      </c>
      <c r="D564" s="598" t="s">
        <v>9375</v>
      </c>
      <c r="E564" s="492" t="s">
        <v>9376</v>
      </c>
      <c r="F564" s="492"/>
      <c r="G564" s="492">
        <v>3503547311</v>
      </c>
      <c r="H564" s="492" t="s">
        <v>7365</v>
      </c>
      <c r="I564" s="492" t="s">
        <v>7364</v>
      </c>
      <c r="J564" s="492" t="s">
        <v>7366</v>
      </c>
    </row>
    <row r="565" spans="3:10" x14ac:dyDescent="0.25">
      <c r="C565" s="1047" t="s">
        <v>9432</v>
      </c>
      <c r="D565" s="862" t="s">
        <v>9377</v>
      </c>
      <c r="E565" t="s">
        <v>9378</v>
      </c>
      <c r="F565" s="1037"/>
      <c r="G565" s="1037">
        <v>3106102931</v>
      </c>
      <c r="H565" s="1037"/>
      <c r="I565" s="1037"/>
      <c r="J565" s="1038" t="s">
        <v>6889</v>
      </c>
    </row>
    <row r="566" spans="3:10" x14ac:dyDescent="0.25">
      <c r="C566" t="s">
        <v>9379</v>
      </c>
      <c r="D566" s="1049" t="s">
        <v>9380</v>
      </c>
      <c r="E566"/>
      <c r="F566" s="1039"/>
      <c r="G566" s="1039">
        <v>3107463755</v>
      </c>
      <c r="H566" s="1039" t="s">
        <v>9259</v>
      </c>
      <c r="I566" s="1039" t="s">
        <v>9231</v>
      </c>
      <c r="J566" s="1040" t="s">
        <v>9260</v>
      </c>
    </row>
    <row r="567" spans="3:10" x14ac:dyDescent="0.25">
      <c r="C567" t="s">
        <v>9381</v>
      </c>
      <c r="D567" s="866" t="s">
        <v>9382</v>
      </c>
      <c r="E567"/>
      <c r="F567" s="1037"/>
      <c r="G567" s="1037">
        <v>3123454730</v>
      </c>
      <c r="H567" s="1037" t="s">
        <v>6487</v>
      </c>
      <c r="I567" s="1037"/>
      <c r="J567" s="1038" t="s">
        <v>6488</v>
      </c>
    </row>
    <row r="568" spans="3:10" x14ac:dyDescent="0.25">
      <c r="C568" s="1047" t="s">
        <v>9437</v>
      </c>
      <c r="D568" s="862" t="s">
        <v>9327</v>
      </c>
      <c r="E568"/>
      <c r="F568" s="1037"/>
      <c r="G568" s="1037">
        <v>3162926288</v>
      </c>
      <c r="H568" s="1037" t="s">
        <v>7986</v>
      </c>
      <c r="I568" s="1037" t="s">
        <v>7987</v>
      </c>
      <c r="J568" s="1038" t="s">
        <v>7975</v>
      </c>
    </row>
    <row r="569" spans="3:10" x14ac:dyDescent="0.25">
      <c r="C569" t="s">
        <v>9318</v>
      </c>
      <c r="D569" s="866" t="s">
        <v>9383</v>
      </c>
      <c r="E569"/>
      <c r="F569" s="1037"/>
      <c r="G569" s="1037">
        <v>3158164134</v>
      </c>
      <c r="H569" s="1037" t="s">
        <v>8054</v>
      </c>
      <c r="I569" s="1037"/>
      <c r="J569" s="1038" t="s">
        <v>8055</v>
      </c>
    </row>
    <row r="570" spans="3:10" x14ac:dyDescent="0.25">
      <c r="C570" t="s">
        <v>9384</v>
      </c>
      <c r="D570" s="1047" t="s">
        <v>9385</v>
      </c>
      <c r="E570" s="862" t="s">
        <v>9364</v>
      </c>
      <c r="F570" s="1037"/>
      <c r="G570" s="1037" t="s">
        <v>6811</v>
      </c>
      <c r="H570" s="1037" t="s">
        <v>8459</v>
      </c>
      <c r="I570" s="1037" t="s">
        <v>6655</v>
      </c>
      <c r="J570" s="1038" t="s">
        <v>6810</v>
      </c>
    </row>
    <row r="571" spans="3:10" x14ac:dyDescent="0.25">
      <c r="C571" s="1047" t="s">
        <v>9433</v>
      </c>
      <c r="D571" s="862" t="s">
        <v>9386</v>
      </c>
      <c r="E571" t="s">
        <v>9342</v>
      </c>
      <c r="F571" s="1037"/>
      <c r="G571" s="1037">
        <v>3012475758</v>
      </c>
      <c r="H571" s="1037" t="s">
        <v>7122</v>
      </c>
      <c r="I571" s="1037"/>
      <c r="J571" s="1038" t="s">
        <v>7123</v>
      </c>
    </row>
    <row r="572" spans="3:10" x14ac:dyDescent="0.25">
      <c r="C572" s="1049" t="s">
        <v>9434</v>
      </c>
      <c r="D572" s="896" t="s">
        <v>9387</v>
      </c>
      <c r="E572" t="s">
        <v>9290</v>
      </c>
      <c r="F572" s="1039"/>
      <c r="G572" s="1039">
        <v>3053421000</v>
      </c>
      <c r="H572" s="1039" t="s">
        <v>6800</v>
      </c>
      <c r="I572" s="1039"/>
      <c r="J572" s="1040" t="s">
        <v>455</v>
      </c>
    </row>
    <row r="573" spans="3:10" x14ac:dyDescent="0.25">
      <c r="C573" t="s">
        <v>9388</v>
      </c>
      <c r="D573" s="1047" t="s">
        <v>9389</v>
      </c>
      <c r="E573"/>
      <c r="F573" s="1037"/>
      <c r="G573" s="1037">
        <v>3132725086</v>
      </c>
      <c r="H573" s="1037" t="s">
        <v>8655</v>
      </c>
      <c r="I573" s="1037" t="s">
        <v>8656</v>
      </c>
      <c r="J573" s="1038" t="s">
        <v>8672</v>
      </c>
    </row>
    <row r="574" spans="3:10" x14ac:dyDescent="0.25">
      <c r="C574" s="1047" t="s">
        <v>9435</v>
      </c>
      <c r="D574" s="862" t="s">
        <v>9390</v>
      </c>
      <c r="E574" t="s">
        <v>3168</v>
      </c>
      <c r="F574" s="1037"/>
      <c r="G574" s="1037">
        <v>3162962481</v>
      </c>
      <c r="H574" s="1037" t="s">
        <v>6654</v>
      </c>
      <c r="I574" s="1037" t="s">
        <v>6655</v>
      </c>
      <c r="J574" s="1038" t="s">
        <v>6546</v>
      </c>
    </row>
    <row r="575" spans="3:10" x14ac:dyDescent="0.25">
      <c r="C575" t="s">
        <v>9391</v>
      </c>
      <c r="D575" s="866" t="s">
        <v>9335</v>
      </c>
      <c r="E575" s="866" t="s">
        <v>9392</v>
      </c>
      <c r="F575" s="1037"/>
      <c r="G575" s="1037" t="s">
        <v>7618</v>
      </c>
      <c r="H575" s="1037" t="s">
        <v>7619</v>
      </c>
      <c r="I575" s="1037" t="s">
        <v>7620</v>
      </c>
      <c r="J575" s="1038" t="s">
        <v>7621</v>
      </c>
    </row>
    <row r="576" spans="3:10" x14ac:dyDescent="0.25">
      <c r="C576" t="s">
        <v>9391</v>
      </c>
      <c r="D576" s="1049" t="s">
        <v>9339</v>
      </c>
      <c r="E576"/>
      <c r="F576" s="1039"/>
      <c r="G576" s="1039">
        <v>3003495134</v>
      </c>
      <c r="H576" s="1039"/>
      <c r="I576" s="1039"/>
      <c r="J576" s="1040"/>
    </row>
    <row r="577" spans="3:10" x14ac:dyDescent="0.25">
      <c r="C577" t="s">
        <v>9393</v>
      </c>
      <c r="D577" s="1047" t="s">
        <v>9287</v>
      </c>
      <c r="E577"/>
      <c r="F577" s="1037"/>
      <c r="G577" s="1037">
        <v>3152756700</v>
      </c>
      <c r="H577" s="1037" t="s">
        <v>6506</v>
      </c>
      <c r="I577" s="1037"/>
      <c r="J577" s="1038" t="s">
        <v>4692</v>
      </c>
    </row>
    <row r="578" spans="3:10" x14ac:dyDescent="0.25">
      <c r="C578" s="1047" t="s">
        <v>9436</v>
      </c>
      <c r="D578" s="862" t="s">
        <v>9394</v>
      </c>
      <c r="E578" t="s">
        <v>9395</v>
      </c>
      <c r="F578" s="1037"/>
      <c r="G578" s="1037">
        <v>3102247583</v>
      </c>
      <c r="H578" s="1037" t="s">
        <v>6993</v>
      </c>
      <c r="I578" s="1037" t="s">
        <v>6992</v>
      </c>
      <c r="J578" s="1038" t="s">
        <v>6078</v>
      </c>
    </row>
    <row r="579" spans="3:10" x14ac:dyDescent="0.25">
      <c r="C579" t="s">
        <v>9396</v>
      </c>
      <c r="D579" s="1047" t="s">
        <v>9397</v>
      </c>
      <c r="E579" s="862" t="s">
        <v>9398</v>
      </c>
      <c r="F579" s="1037"/>
      <c r="G579" s="1037" t="s">
        <v>6875</v>
      </c>
      <c r="H579" s="1037" t="s">
        <v>6872</v>
      </c>
      <c r="I579" s="1037" t="s">
        <v>6873</v>
      </c>
      <c r="J579" s="1038" t="s">
        <v>6874</v>
      </c>
    </row>
    <row r="580" spans="3:10" x14ac:dyDescent="0.25">
      <c r="C580" t="s">
        <v>9399</v>
      </c>
      <c r="D580" s="1047" t="s">
        <v>9285</v>
      </c>
      <c r="E580"/>
      <c r="F580" s="1037"/>
      <c r="G580" s="1037">
        <v>3153057542</v>
      </c>
      <c r="H580" s="1037" t="s">
        <v>6646</v>
      </c>
      <c r="I580" s="1037" t="s">
        <v>6647</v>
      </c>
      <c r="J580" s="1038" t="s">
        <v>6648</v>
      </c>
    </row>
    <row r="581" spans="3:10" x14ac:dyDescent="0.25">
      <c r="C581" t="s">
        <v>9399</v>
      </c>
      <c r="D581" s="866" t="s">
        <v>9400</v>
      </c>
      <c r="E581"/>
      <c r="F581" s="1036"/>
      <c r="G581" s="1037">
        <v>3204595524</v>
      </c>
      <c r="H581" s="1037" t="s">
        <v>9261</v>
      </c>
      <c r="I581" s="1037" t="s">
        <v>6644</v>
      </c>
      <c r="J581" s="1038" t="s">
        <v>9258</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43" t="s">
        <v>356</v>
      </c>
      <c r="B1" s="33"/>
    </row>
    <row r="2" spans="1:21" s="33" customFormat="1" ht="15" customHeight="1" x14ac:dyDescent="0.25">
      <c r="A2" s="1343"/>
      <c r="C2" s="427" t="s">
        <v>6046</v>
      </c>
      <c r="D2" s="427" t="s">
        <v>6047</v>
      </c>
      <c r="E2" s="427" t="s">
        <v>6048</v>
      </c>
      <c r="F2" s="427" t="s">
        <v>6049</v>
      </c>
      <c r="G2" s="427" t="s">
        <v>6050</v>
      </c>
      <c r="H2" s="427" t="s">
        <v>6051</v>
      </c>
      <c r="I2" s="427" t="s">
        <v>6052</v>
      </c>
      <c r="J2" s="427" t="s">
        <v>6053</v>
      </c>
      <c r="K2" s="427" t="s">
        <v>6054</v>
      </c>
      <c r="L2" s="427" t="s">
        <v>6055</v>
      </c>
      <c r="M2" s="427" t="s">
        <v>6056</v>
      </c>
      <c r="N2" s="428" t="s">
        <v>6057</v>
      </c>
      <c r="O2" s="427" t="s">
        <v>6058</v>
      </c>
      <c r="P2" s="427" t="s">
        <v>6059</v>
      </c>
      <c r="Q2" s="427" t="s">
        <v>6069</v>
      </c>
      <c r="R2" s="427" t="s">
        <v>6061</v>
      </c>
      <c r="S2" s="427" t="s">
        <v>6070</v>
      </c>
      <c r="T2" s="427" t="s">
        <v>6065</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4735</v>
      </c>
      <c r="D9" s="375" t="s">
        <v>167</v>
      </c>
      <c r="E9" s="375" t="s">
        <v>10</v>
      </c>
      <c r="F9" s="375" t="s">
        <v>315</v>
      </c>
      <c r="G9" s="375" t="s">
        <v>4736</v>
      </c>
      <c r="H9" s="375">
        <v>2022</v>
      </c>
      <c r="I9" s="375" t="s">
        <v>4737</v>
      </c>
      <c r="J9" s="375">
        <v>0</v>
      </c>
      <c r="K9" s="375" t="s">
        <v>4738</v>
      </c>
      <c r="L9" s="375" t="s">
        <v>4739</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8934</v>
      </c>
      <c r="D11" s="1020" t="s">
        <v>167</v>
      </c>
      <c r="E11" t="s">
        <v>10</v>
      </c>
      <c r="F11" t="s">
        <v>1723</v>
      </c>
      <c r="G11" t="s">
        <v>1724</v>
      </c>
      <c r="H11">
        <v>2013</v>
      </c>
      <c r="I11" t="s">
        <v>222</v>
      </c>
      <c r="J11" t="s">
        <v>8935</v>
      </c>
      <c r="K11" t="s">
        <v>8936</v>
      </c>
      <c r="L11" t="s">
        <v>8935</v>
      </c>
      <c r="M11" t="s">
        <v>8935</v>
      </c>
      <c r="N11">
        <v>124</v>
      </c>
      <c r="O11" t="s">
        <v>225</v>
      </c>
      <c r="P11" t="s">
        <v>21</v>
      </c>
      <c r="Q11">
        <v>41360</v>
      </c>
      <c r="R11" t="s">
        <v>320</v>
      </c>
      <c r="S11" t="s">
        <v>6063</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8910</v>
      </c>
      <c r="D13" s="1020" t="s">
        <v>167</v>
      </c>
      <c r="E13" t="s">
        <v>10</v>
      </c>
      <c r="F13" t="s">
        <v>2830</v>
      </c>
      <c r="G13" t="s">
        <v>2831</v>
      </c>
      <c r="H13">
        <v>2013</v>
      </c>
      <c r="I13" t="s">
        <v>8911</v>
      </c>
      <c r="J13" t="s">
        <v>414</v>
      </c>
      <c r="K13">
        <v>8811954</v>
      </c>
      <c r="L13" t="s">
        <v>8912</v>
      </c>
      <c r="M13" t="s">
        <v>8912</v>
      </c>
      <c r="N13">
        <v>798</v>
      </c>
      <c r="O13" t="s">
        <v>225</v>
      </c>
      <c r="P13" t="s">
        <v>21</v>
      </c>
      <c r="Q13">
        <v>41397</v>
      </c>
      <c r="R13" t="s">
        <v>320</v>
      </c>
      <c r="S13" t="s">
        <v>6063</v>
      </c>
      <c r="T13">
        <v>2</v>
      </c>
    </row>
    <row r="14" spans="1:21" ht="16.5" customHeight="1" x14ac:dyDescent="0.25">
      <c r="A14" s="120"/>
      <c r="C14" s="375" t="s">
        <v>6111</v>
      </c>
      <c r="D14" s="375" t="s">
        <v>167</v>
      </c>
      <c r="E14" s="375" t="s">
        <v>10</v>
      </c>
      <c r="F14" s="375" t="s">
        <v>1845</v>
      </c>
      <c r="G14" s="375" t="s">
        <v>6112</v>
      </c>
      <c r="H14" s="375">
        <v>2006</v>
      </c>
      <c r="I14" s="375" t="s">
        <v>6113</v>
      </c>
      <c r="J14" s="375" t="s">
        <v>414</v>
      </c>
      <c r="K14" s="375" t="s">
        <v>6114</v>
      </c>
      <c r="L14" s="375" t="s">
        <v>6115</v>
      </c>
      <c r="M14" s="375" t="s">
        <v>414</v>
      </c>
      <c r="N14" s="375">
        <v>156</v>
      </c>
      <c r="O14" s="375" t="s">
        <v>225</v>
      </c>
      <c r="P14" s="375" t="s">
        <v>21</v>
      </c>
      <c r="Q14" s="375" t="s">
        <v>6116</v>
      </c>
      <c r="R14" s="376" t="s">
        <v>320</v>
      </c>
      <c r="S14" s="376" t="s">
        <v>6063</v>
      </c>
      <c r="T14" s="375"/>
    </row>
    <row r="15" spans="1:21" ht="16.5" customHeight="1" x14ac:dyDescent="0.25">
      <c r="A15" s="120"/>
      <c r="C15" s="375" t="s">
        <v>5603</v>
      </c>
      <c r="D15" s="375" t="s">
        <v>167</v>
      </c>
      <c r="E15" s="375" t="s">
        <v>78</v>
      </c>
      <c r="F15" s="375" t="s">
        <v>374</v>
      </c>
      <c r="G15" s="375" t="s">
        <v>4118</v>
      </c>
      <c r="H15" s="375">
        <v>1996</v>
      </c>
      <c r="I15" s="375" t="s">
        <v>1782</v>
      </c>
      <c r="J15" s="375" t="s">
        <v>5604</v>
      </c>
      <c r="K15" s="375">
        <v>440363</v>
      </c>
      <c r="L15" s="375" t="s">
        <v>5604</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4768</v>
      </c>
      <c r="D17" s="375" t="s">
        <v>167</v>
      </c>
      <c r="E17" s="375" t="s">
        <v>79</v>
      </c>
      <c r="F17" s="375" t="s">
        <v>231</v>
      </c>
      <c r="G17" s="375" t="s">
        <v>4769</v>
      </c>
      <c r="H17" s="375">
        <v>1995</v>
      </c>
      <c r="I17" s="375" t="s">
        <v>2193</v>
      </c>
      <c r="J17" s="375" t="s">
        <v>4770</v>
      </c>
      <c r="K17" s="375">
        <v>0</v>
      </c>
      <c r="L17" s="375">
        <v>0</v>
      </c>
      <c r="M17" s="523"/>
      <c r="N17" s="525">
        <v>3000</v>
      </c>
      <c r="O17" s="375" t="s">
        <v>236</v>
      </c>
      <c r="P17" s="375" t="s">
        <v>4771</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4834</v>
      </c>
      <c r="D19" s="1020" t="s">
        <v>167</v>
      </c>
      <c r="E19" t="s">
        <v>74</v>
      </c>
      <c r="F19" t="s">
        <v>374</v>
      </c>
      <c r="G19" t="s">
        <v>375</v>
      </c>
      <c r="H19">
        <v>2011</v>
      </c>
      <c r="I19" t="s">
        <v>4838</v>
      </c>
      <c r="J19" t="s">
        <v>4839</v>
      </c>
      <c r="K19" t="s">
        <v>4840</v>
      </c>
      <c r="L19" t="s">
        <v>4839</v>
      </c>
      <c r="M19" t="s">
        <v>4839</v>
      </c>
      <c r="N19">
        <v>1000</v>
      </c>
      <c r="O19" t="s">
        <v>261</v>
      </c>
      <c r="P19" t="s">
        <v>21</v>
      </c>
      <c r="Q19">
        <v>40547</v>
      </c>
      <c r="R19" t="s">
        <v>226</v>
      </c>
      <c r="S19" t="s">
        <v>6063</v>
      </c>
      <c r="T19">
        <v>5</v>
      </c>
    </row>
    <row r="20" spans="1:20" ht="16.5" customHeight="1" x14ac:dyDescent="0.25">
      <c r="A20" s="144"/>
      <c r="C20" s="375" t="s">
        <v>4834</v>
      </c>
      <c r="D20" s="375" t="s">
        <v>167</v>
      </c>
      <c r="E20" s="375" t="s">
        <v>74</v>
      </c>
      <c r="F20" s="375" t="s">
        <v>374</v>
      </c>
      <c r="G20" s="375" t="s">
        <v>375</v>
      </c>
      <c r="H20" s="375">
        <v>2011</v>
      </c>
      <c r="I20" s="375" t="s">
        <v>4838</v>
      </c>
      <c r="J20" s="375" t="s">
        <v>4839</v>
      </c>
      <c r="K20" s="375" t="s">
        <v>4840</v>
      </c>
      <c r="L20" s="375" t="s">
        <v>4839</v>
      </c>
      <c r="M20" s="523"/>
      <c r="N20" s="525">
        <v>1000</v>
      </c>
      <c r="O20" s="375" t="s">
        <v>261</v>
      </c>
      <c r="P20" s="375" t="s">
        <v>21</v>
      </c>
      <c r="Q20" s="375"/>
      <c r="R20" s="375" t="s">
        <v>226</v>
      </c>
      <c r="S20" s="376"/>
      <c r="T20" s="375">
        <v>5</v>
      </c>
    </row>
    <row r="21" spans="1:20" ht="16.5" customHeight="1" x14ac:dyDescent="0.25">
      <c r="A21" s="144"/>
      <c r="C21" s="1021" t="s">
        <v>8628</v>
      </c>
      <c r="D21" s="1020" t="s">
        <v>167</v>
      </c>
      <c r="E21" t="s">
        <v>74</v>
      </c>
      <c r="F21" t="s">
        <v>374</v>
      </c>
      <c r="G21" t="s">
        <v>2278</v>
      </c>
      <c r="H21">
        <v>2007</v>
      </c>
      <c r="I21" t="s">
        <v>8629</v>
      </c>
      <c r="J21" t="s">
        <v>8630</v>
      </c>
      <c r="K21" t="s">
        <v>8631</v>
      </c>
      <c r="L21" t="s">
        <v>8630</v>
      </c>
      <c r="M21" t="s">
        <v>414</v>
      </c>
      <c r="N21">
        <v>1800</v>
      </c>
      <c r="O21" t="s">
        <v>261</v>
      </c>
      <c r="P21" t="s">
        <v>21</v>
      </c>
      <c r="Q21">
        <v>39122</v>
      </c>
      <c r="R21" t="s">
        <v>8632</v>
      </c>
      <c r="S21" t="s">
        <v>6063</v>
      </c>
      <c r="T21">
        <v>5</v>
      </c>
    </row>
    <row r="22" spans="1:20" ht="16.5" customHeight="1" x14ac:dyDescent="0.25">
      <c r="A22" s="144"/>
      <c r="C22" s="525" t="s">
        <v>6881</v>
      </c>
      <c r="D22" s="523" t="s">
        <v>167</v>
      </c>
      <c r="E22" s="375" t="s">
        <v>2107</v>
      </c>
      <c r="F22" s="375" t="s">
        <v>374</v>
      </c>
      <c r="G22" s="375" t="s">
        <v>6882</v>
      </c>
      <c r="H22" s="375">
        <v>1989</v>
      </c>
      <c r="I22" s="375" t="s">
        <v>2887</v>
      </c>
      <c r="J22" s="375" t="s">
        <v>6883</v>
      </c>
      <c r="K22" s="375">
        <v>45676400</v>
      </c>
      <c r="L22" s="375" t="s">
        <v>6883</v>
      </c>
      <c r="M22" s="375" t="s">
        <v>414</v>
      </c>
      <c r="N22" s="375">
        <v>5900</v>
      </c>
      <c r="O22" s="375" t="s">
        <v>291</v>
      </c>
      <c r="P22" s="375" t="s">
        <v>46</v>
      </c>
      <c r="Q22" s="375">
        <v>32822</v>
      </c>
      <c r="R22" s="375" t="s">
        <v>293</v>
      </c>
      <c r="S22" s="375" t="s">
        <v>6063</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8746</v>
      </c>
      <c r="D24" s="1020" t="s">
        <v>167</v>
      </c>
      <c r="E24" t="s">
        <v>10</v>
      </c>
      <c r="F24" t="s">
        <v>315</v>
      </c>
      <c r="G24" t="s">
        <v>460</v>
      </c>
      <c r="H24">
        <v>2023</v>
      </c>
      <c r="I24" t="s">
        <v>1753</v>
      </c>
      <c r="J24" t="s">
        <v>414</v>
      </c>
      <c r="K24" t="s">
        <v>8747</v>
      </c>
      <c r="L24" t="s">
        <v>8748</v>
      </c>
      <c r="M24" t="s">
        <v>8748</v>
      </c>
      <c r="N24">
        <v>155</v>
      </c>
      <c r="O24" t="s">
        <v>225</v>
      </c>
      <c r="P24" t="s">
        <v>21</v>
      </c>
      <c r="Q24">
        <v>44615</v>
      </c>
      <c r="R24" t="s">
        <v>320</v>
      </c>
      <c r="S24" t="s">
        <v>6063</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8777</v>
      </c>
      <c r="D26" s="1020" t="s">
        <v>167</v>
      </c>
      <c r="E26" t="s">
        <v>79</v>
      </c>
      <c r="F26" t="s">
        <v>1687</v>
      </c>
      <c r="G26" t="s">
        <v>8778</v>
      </c>
      <c r="H26">
        <v>1995</v>
      </c>
      <c r="I26" t="s">
        <v>2193</v>
      </c>
      <c r="J26" t="s">
        <v>8779</v>
      </c>
      <c r="K26" t="s">
        <v>8780</v>
      </c>
      <c r="L26" t="s">
        <v>8779</v>
      </c>
      <c r="M26" t="s">
        <v>414</v>
      </c>
      <c r="N26">
        <v>2000</v>
      </c>
      <c r="O26" t="s">
        <v>236</v>
      </c>
      <c r="P26" t="s">
        <v>21</v>
      </c>
      <c r="Q26">
        <v>36739</v>
      </c>
      <c r="R26" t="s">
        <v>245</v>
      </c>
      <c r="S26" t="s">
        <v>6063</v>
      </c>
      <c r="T26">
        <v>5</v>
      </c>
    </row>
    <row r="27" spans="1:20" ht="16.5" customHeight="1" x14ac:dyDescent="0.25">
      <c r="A27" s="120"/>
      <c r="C27" s="1014" t="s">
        <v>8777</v>
      </c>
      <c r="D27" s="1013" t="s">
        <v>167</v>
      </c>
      <c r="E27" t="s">
        <v>79</v>
      </c>
      <c r="F27" t="s">
        <v>1687</v>
      </c>
      <c r="G27" t="s">
        <v>8778</v>
      </c>
      <c r="H27">
        <v>1995</v>
      </c>
      <c r="I27" t="s">
        <v>2193</v>
      </c>
      <c r="J27" t="s">
        <v>8779</v>
      </c>
      <c r="K27" t="s">
        <v>8780</v>
      </c>
      <c r="L27" t="s">
        <v>8779</v>
      </c>
      <c r="M27" t="s">
        <v>414</v>
      </c>
      <c r="N27">
        <v>2000</v>
      </c>
      <c r="O27" t="s">
        <v>236</v>
      </c>
      <c r="P27" t="s">
        <v>21</v>
      </c>
      <c r="Q27">
        <v>36739</v>
      </c>
      <c r="R27" t="s">
        <v>245</v>
      </c>
      <c r="S27" t="s">
        <v>6063</v>
      </c>
      <c r="T27">
        <v>5</v>
      </c>
    </row>
    <row r="28" spans="1:20" ht="16.5" customHeight="1" x14ac:dyDescent="0.25">
      <c r="A28" s="120"/>
      <c r="C28" s="1014" t="s">
        <v>7664</v>
      </c>
      <c r="D28" s="1013" t="s">
        <v>167</v>
      </c>
      <c r="E28" t="s">
        <v>79</v>
      </c>
      <c r="F28" t="s">
        <v>4085</v>
      </c>
      <c r="G28" t="s">
        <v>7665</v>
      </c>
      <c r="H28">
        <v>2011</v>
      </c>
      <c r="I28" t="s">
        <v>7666</v>
      </c>
      <c r="J28" t="s">
        <v>7667</v>
      </c>
      <c r="K28" t="s">
        <v>7668</v>
      </c>
      <c r="L28" t="s">
        <v>7667</v>
      </c>
      <c r="M28" t="s">
        <v>7667</v>
      </c>
      <c r="N28">
        <v>1998</v>
      </c>
      <c r="O28" t="s">
        <v>236</v>
      </c>
      <c r="P28" t="s">
        <v>21</v>
      </c>
      <c r="Q28" t="s">
        <v>7669</v>
      </c>
      <c r="R28" t="s">
        <v>245</v>
      </c>
      <c r="S28" t="s">
        <v>6063</v>
      </c>
      <c r="T28">
        <v>5</v>
      </c>
    </row>
    <row r="29" spans="1:20" ht="16.5" customHeight="1" x14ac:dyDescent="0.25">
      <c r="A29" s="120"/>
      <c r="C29" s="375" t="s">
        <v>4748</v>
      </c>
      <c r="D29" s="375" t="s">
        <v>167</v>
      </c>
      <c r="E29" s="375" t="s">
        <v>10</v>
      </c>
      <c r="F29" s="375" t="s">
        <v>220</v>
      </c>
      <c r="G29" s="375" t="s">
        <v>4749</v>
      </c>
      <c r="H29" s="375">
        <v>2020</v>
      </c>
      <c r="I29" s="375" t="s">
        <v>4750</v>
      </c>
      <c r="J29" s="375" t="s">
        <v>4751</v>
      </c>
      <c r="K29" s="375" t="s">
        <v>4752</v>
      </c>
      <c r="L29" s="375" t="s">
        <v>4751</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8438</v>
      </c>
      <c r="D31" s="1020" t="s">
        <v>167</v>
      </c>
      <c r="E31" t="s">
        <v>74</v>
      </c>
      <c r="F31" t="s">
        <v>8439</v>
      </c>
      <c r="G31" t="s">
        <v>8440</v>
      </c>
      <c r="H31">
        <v>2012</v>
      </c>
      <c r="I31" t="s">
        <v>8441</v>
      </c>
      <c r="J31" t="s">
        <v>414</v>
      </c>
      <c r="K31" t="s">
        <v>8442</v>
      </c>
      <c r="L31" t="s">
        <v>8443</v>
      </c>
      <c r="M31" t="s">
        <v>8443</v>
      </c>
      <c r="N31">
        <v>1598</v>
      </c>
      <c r="O31" t="s">
        <v>343</v>
      </c>
      <c r="P31" t="s">
        <v>21</v>
      </c>
      <c r="Q31">
        <v>41017</v>
      </c>
      <c r="R31" t="s">
        <v>245</v>
      </c>
      <c r="S31" t="s">
        <v>6063</v>
      </c>
      <c r="T31">
        <v>5</v>
      </c>
    </row>
    <row r="32" spans="1:20" ht="16.5" customHeight="1" x14ac:dyDescent="0.25">
      <c r="A32" s="120"/>
      <c r="C32" s="1014" t="s">
        <v>7800</v>
      </c>
      <c r="D32" s="1013" t="s">
        <v>167</v>
      </c>
      <c r="E32" t="s">
        <v>10</v>
      </c>
      <c r="F32" t="s">
        <v>315</v>
      </c>
      <c r="G32" t="s">
        <v>7801</v>
      </c>
      <c r="H32">
        <v>2016</v>
      </c>
      <c r="I32" t="s">
        <v>7802</v>
      </c>
      <c r="J32" t="s">
        <v>414</v>
      </c>
      <c r="K32" t="s">
        <v>7803</v>
      </c>
      <c r="L32" t="s">
        <v>7804</v>
      </c>
      <c r="M32" t="s">
        <v>7804</v>
      </c>
      <c r="N32">
        <v>125</v>
      </c>
      <c r="O32" t="s">
        <v>225</v>
      </c>
      <c r="P32" t="s">
        <v>21</v>
      </c>
      <c r="Q32">
        <v>42465</v>
      </c>
      <c r="R32" t="s">
        <v>226</v>
      </c>
      <c r="S32" t="s">
        <v>6063</v>
      </c>
      <c r="T32">
        <v>2</v>
      </c>
    </row>
    <row r="33" spans="1:20" ht="16.5" customHeight="1" x14ac:dyDescent="0.25">
      <c r="A33" s="120"/>
      <c r="C33" s="375" t="s">
        <v>6392</v>
      </c>
      <c r="D33" s="375" t="s">
        <v>167</v>
      </c>
      <c r="E33" s="375" t="s">
        <v>10</v>
      </c>
      <c r="F33" s="375" t="s">
        <v>220</v>
      </c>
      <c r="G33" s="375" t="s">
        <v>488</v>
      </c>
      <c r="H33" s="375">
        <v>2014</v>
      </c>
      <c r="I33" s="375" t="s">
        <v>489</v>
      </c>
      <c r="J33" s="375" t="s">
        <v>6393</v>
      </c>
      <c r="K33" s="375" t="s">
        <v>6394</v>
      </c>
      <c r="L33" s="375" t="s">
        <v>6393</v>
      </c>
      <c r="M33" s="375" t="s">
        <v>6393</v>
      </c>
      <c r="N33" s="375">
        <v>124</v>
      </c>
      <c r="O33" s="375" t="s">
        <v>225</v>
      </c>
      <c r="P33" s="375" t="s">
        <v>21</v>
      </c>
      <c r="Q33" s="375" t="s">
        <v>6395</v>
      </c>
      <c r="R33" s="376" t="s">
        <v>226</v>
      </c>
      <c r="S33" s="376" t="s">
        <v>6063</v>
      </c>
      <c r="T33" s="375">
        <v>2</v>
      </c>
    </row>
    <row r="34" spans="1:20" ht="16.5" customHeight="1" x14ac:dyDescent="0.25">
      <c r="A34" s="120"/>
      <c r="C34" s="525" t="s">
        <v>6766</v>
      </c>
      <c r="D34" s="523" t="s">
        <v>167</v>
      </c>
      <c r="E34" s="375" t="s">
        <v>74</v>
      </c>
      <c r="F34" s="375" t="s">
        <v>270</v>
      </c>
      <c r="G34" s="375" t="s">
        <v>6779</v>
      </c>
      <c r="H34" s="375">
        <v>2018</v>
      </c>
      <c r="I34" s="375" t="s">
        <v>6780</v>
      </c>
      <c r="J34" s="375" t="s">
        <v>6781</v>
      </c>
      <c r="K34" s="375" t="s">
        <v>6782</v>
      </c>
      <c r="L34" s="375" t="s">
        <v>6781</v>
      </c>
      <c r="M34" s="375" t="s">
        <v>6781</v>
      </c>
      <c r="N34" s="375">
        <v>1599</v>
      </c>
      <c r="O34" s="375" t="s">
        <v>343</v>
      </c>
      <c r="P34" s="375" t="s">
        <v>21</v>
      </c>
      <c r="Q34" s="375" t="s">
        <v>6783</v>
      </c>
      <c r="R34" s="375" t="s">
        <v>245</v>
      </c>
      <c r="S34" s="375" t="s">
        <v>6063</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8292</v>
      </c>
      <c r="D37" s="1020" t="s">
        <v>167</v>
      </c>
      <c r="E37" t="s">
        <v>10</v>
      </c>
      <c r="F37" t="s">
        <v>1751</v>
      </c>
      <c r="G37" t="s">
        <v>8293</v>
      </c>
      <c r="H37">
        <v>2023</v>
      </c>
      <c r="I37" t="s">
        <v>4750</v>
      </c>
      <c r="J37" t="s">
        <v>8294</v>
      </c>
      <c r="K37" t="s">
        <v>8295</v>
      </c>
      <c r="L37" t="s">
        <v>8294</v>
      </c>
      <c r="M37" t="s">
        <v>8294</v>
      </c>
      <c r="N37">
        <v>155</v>
      </c>
      <c r="O37" t="s">
        <v>225</v>
      </c>
      <c r="P37" t="s">
        <v>21</v>
      </c>
      <c r="Q37">
        <v>44718</v>
      </c>
      <c r="R37" t="s">
        <v>226</v>
      </c>
      <c r="S37" t="s">
        <v>6063</v>
      </c>
      <c r="T37">
        <v>2</v>
      </c>
    </row>
    <row r="38" spans="1:20" ht="16.5" customHeight="1" x14ac:dyDescent="0.25">
      <c r="A38" s="120"/>
      <c r="C38" s="375" t="s">
        <v>2595</v>
      </c>
      <c r="D38" s="375" t="s">
        <v>167</v>
      </c>
      <c r="E38" s="375" t="s">
        <v>78</v>
      </c>
      <c r="F38" s="375" t="s">
        <v>2639</v>
      </c>
      <c r="G38" s="375" t="s">
        <v>4953</v>
      </c>
      <c r="H38" s="375">
        <v>2017</v>
      </c>
      <c r="I38" s="375" t="s">
        <v>4954</v>
      </c>
      <c r="J38" s="375">
        <v>0</v>
      </c>
      <c r="K38" s="375" t="s">
        <v>4955</v>
      </c>
      <c r="L38" s="375" t="s">
        <v>4956</v>
      </c>
      <c r="M38" s="523"/>
      <c r="N38" s="525">
        <v>1999</v>
      </c>
      <c r="O38" s="375" t="s">
        <v>244</v>
      </c>
      <c r="P38" s="375" t="s">
        <v>21</v>
      </c>
      <c r="Q38" s="375"/>
      <c r="R38" s="375" t="s">
        <v>245</v>
      </c>
      <c r="S38" s="376"/>
      <c r="T38" s="375">
        <v>5</v>
      </c>
    </row>
    <row r="39" spans="1:20" ht="16.5" customHeight="1" x14ac:dyDescent="0.25">
      <c r="A39" s="120"/>
      <c r="C39" s="1021" t="s">
        <v>9130</v>
      </c>
      <c r="D39" s="1020" t="s">
        <v>167</v>
      </c>
      <c r="E39" t="s">
        <v>10</v>
      </c>
      <c r="F39" t="s">
        <v>482</v>
      </c>
      <c r="G39" t="s">
        <v>9131</v>
      </c>
      <c r="H39">
        <v>2026</v>
      </c>
      <c r="I39" t="s">
        <v>1604</v>
      </c>
      <c r="J39" t="s">
        <v>414</v>
      </c>
      <c r="K39" t="s">
        <v>9132</v>
      </c>
      <c r="L39" t="s">
        <v>9133</v>
      </c>
      <c r="M39" t="s">
        <v>9133</v>
      </c>
      <c r="N39">
        <v>149</v>
      </c>
      <c r="O39" t="s">
        <v>225</v>
      </c>
      <c r="P39" t="s">
        <v>21</v>
      </c>
      <c r="Q39">
        <v>46113</v>
      </c>
      <c r="R39" t="s">
        <v>320</v>
      </c>
      <c r="S39" t="s">
        <v>6063</v>
      </c>
      <c r="T39">
        <v>2</v>
      </c>
    </row>
    <row r="40" spans="1:20" ht="16.5" customHeight="1" x14ac:dyDescent="0.25">
      <c r="A40" s="120"/>
      <c r="C40" s="525" t="s">
        <v>1794</v>
      </c>
      <c r="D40" s="523" t="s">
        <v>286</v>
      </c>
      <c r="E40" s="375" t="s">
        <v>2107</v>
      </c>
      <c r="F40" s="375" t="s">
        <v>6923</v>
      </c>
      <c r="G40" s="375" t="s">
        <v>6924</v>
      </c>
      <c r="H40" s="375">
        <v>1982</v>
      </c>
      <c r="I40" s="375" t="s">
        <v>2887</v>
      </c>
      <c r="J40" s="375" t="s">
        <v>6925</v>
      </c>
      <c r="K40" s="375" t="s">
        <v>6926</v>
      </c>
      <c r="L40" s="375" t="s">
        <v>6927</v>
      </c>
      <c r="M40" s="375" t="s">
        <v>414</v>
      </c>
      <c r="N40" s="375">
        <v>8000</v>
      </c>
      <c r="O40" s="375" t="s">
        <v>2112</v>
      </c>
      <c r="P40" s="375" t="s">
        <v>46</v>
      </c>
      <c r="Q40" s="375">
        <v>29952</v>
      </c>
      <c r="R40" s="375" t="s">
        <v>320</v>
      </c>
      <c r="S40" s="375" t="s">
        <v>6063</v>
      </c>
      <c r="T40" s="375">
        <v>2</v>
      </c>
    </row>
    <row r="41" spans="1:20" ht="16.5" customHeight="1" x14ac:dyDescent="0.25">
      <c r="A41" s="120"/>
      <c r="C41" s="1021" t="s">
        <v>7597</v>
      </c>
      <c r="D41" s="1020" t="s">
        <v>167</v>
      </c>
      <c r="E41" t="s">
        <v>10</v>
      </c>
      <c r="F41" t="s">
        <v>315</v>
      </c>
      <c r="G41" t="s">
        <v>7598</v>
      </c>
      <c r="H41">
        <v>2020</v>
      </c>
      <c r="I41" t="s">
        <v>1753</v>
      </c>
      <c r="J41" t="s">
        <v>414</v>
      </c>
      <c r="K41" t="s">
        <v>7599</v>
      </c>
      <c r="L41" t="s">
        <v>7600</v>
      </c>
      <c r="M41" t="s">
        <v>7600</v>
      </c>
      <c r="N41">
        <v>155</v>
      </c>
      <c r="O41" t="s">
        <v>225</v>
      </c>
      <c r="P41" t="s">
        <v>21</v>
      </c>
      <c r="Q41" t="s">
        <v>7601</v>
      </c>
      <c r="R41" t="s">
        <v>7602</v>
      </c>
      <c r="S41" t="s">
        <v>6063</v>
      </c>
      <c r="T41">
        <v>2</v>
      </c>
    </row>
    <row r="42" spans="1:20" ht="16.5" customHeight="1" x14ac:dyDescent="0.25">
      <c r="A42" s="120"/>
      <c r="C42" s="525" t="s">
        <v>7110</v>
      </c>
      <c r="D42" s="523" t="s">
        <v>167</v>
      </c>
      <c r="E42" s="375" t="s">
        <v>74</v>
      </c>
      <c r="F42" s="375" t="s">
        <v>2325</v>
      </c>
      <c r="G42" s="375" t="s">
        <v>7135</v>
      </c>
      <c r="H42" s="375">
        <v>2006</v>
      </c>
      <c r="I42" s="375" t="s">
        <v>3291</v>
      </c>
      <c r="J42" s="375" t="s">
        <v>7136</v>
      </c>
      <c r="K42" s="375" t="s">
        <v>7137</v>
      </c>
      <c r="L42" s="375" t="s">
        <v>7136</v>
      </c>
      <c r="M42" s="375" t="s">
        <v>414</v>
      </c>
      <c r="N42" s="375">
        <v>1800</v>
      </c>
      <c r="O42" s="375" t="s">
        <v>261</v>
      </c>
      <c r="P42" s="375" t="s">
        <v>21</v>
      </c>
      <c r="Q42" s="375" t="s">
        <v>7138</v>
      </c>
      <c r="R42" s="375" t="s">
        <v>320</v>
      </c>
      <c r="S42" s="375" t="s">
        <v>6063</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7241</v>
      </c>
      <c r="D48" s="523" t="s">
        <v>167</v>
      </c>
      <c r="E48" s="375" t="s">
        <v>74</v>
      </c>
      <c r="F48" s="375" t="s">
        <v>338</v>
      </c>
      <c r="G48" s="375" t="s">
        <v>339</v>
      </c>
      <c r="H48" s="375">
        <v>2019</v>
      </c>
      <c r="I48" s="375" t="s">
        <v>1536</v>
      </c>
      <c r="J48" s="375" t="s">
        <v>7242</v>
      </c>
      <c r="K48" s="375" t="s">
        <v>7243</v>
      </c>
      <c r="L48" s="375" t="s">
        <v>7242</v>
      </c>
      <c r="M48" s="375" t="s">
        <v>7242</v>
      </c>
      <c r="N48" s="375">
        <v>1599</v>
      </c>
      <c r="O48" s="375" t="s">
        <v>343</v>
      </c>
      <c r="P48" s="375" t="s">
        <v>21</v>
      </c>
      <c r="Q48" s="375" t="s">
        <v>7244</v>
      </c>
      <c r="R48" s="375" t="s">
        <v>245</v>
      </c>
      <c r="S48" s="375" t="s">
        <v>6063</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5244</v>
      </c>
      <c r="D54" s="375" t="s">
        <v>167</v>
      </c>
      <c r="E54" s="375" t="s">
        <v>74</v>
      </c>
      <c r="F54" s="375" t="s">
        <v>374</v>
      </c>
      <c r="G54" s="375" t="s">
        <v>5245</v>
      </c>
      <c r="H54" s="375">
        <v>1994</v>
      </c>
      <c r="I54" s="375" t="s">
        <v>5246</v>
      </c>
      <c r="J54" s="375" t="s">
        <v>5247</v>
      </c>
      <c r="K54" s="375" t="s">
        <v>5248</v>
      </c>
      <c r="L54" s="375" t="s">
        <v>5247</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6973</v>
      </c>
      <c r="D56" s="523" t="s">
        <v>167</v>
      </c>
      <c r="E56" s="375" t="s">
        <v>74</v>
      </c>
      <c r="F56" s="375" t="s">
        <v>1558</v>
      </c>
      <c r="G56" s="375" t="s">
        <v>3188</v>
      </c>
      <c r="H56" s="375">
        <v>1998</v>
      </c>
      <c r="I56" s="375" t="s">
        <v>2567</v>
      </c>
      <c r="J56" s="375" t="s">
        <v>6974</v>
      </c>
      <c r="K56" s="375" t="s">
        <v>6975</v>
      </c>
      <c r="L56" s="375" t="s">
        <v>6974</v>
      </c>
      <c r="M56" s="375" t="s">
        <v>6974</v>
      </c>
      <c r="N56" s="375">
        <v>1498</v>
      </c>
      <c r="O56" s="375" t="s">
        <v>2294</v>
      </c>
      <c r="P56" s="375" t="s">
        <v>21</v>
      </c>
      <c r="Q56" s="375">
        <v>36101</v>
      </c>
      <c r="R56" s="375" t="s">
        <v>226</v>
      </c>
      <c r="S56" s="375" t="s">
        <v>6063</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5494</v>
      </c>
      <c r="D58" s="375" t="s">
        <v>167</v>
      </c>
      <c r="E58" s="375" t="s">
        <v>74</v>
      </c>
      <c r="F58" s="375" t="s">
        <v>374</v>
      </c>
      <c r="G58" s="375" t="s">
        <v>5245</v>
      </c>
      <c r="H58" s="375">
        <v>2001</v>
      </c>
      <c r="I58" s="375" t="s">
        <v>5495</v>
      </c>
      <c r="J58" s="375" t="s">
        <v>5496</v>
      </c>
      <c r="K58" s="375" t="s">
        <v>5497</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4683</v>
      </c>
      <c r="D60" s="375" t="s">
        <v>167</v>
      </c>
      <c r="E60" s="375" t="s">
        <v>74</v>
      </c>
      <c r="F60" s="375" t="s">
        <v>390</v>
      </c>
      <c r="G60" s="375" t="s">
        <v>4684</v>
      </c>
      <c r="H60" s="375">
        <v>2001</v>
      </c>
      <c r="I60" s="375" t="s">
        <v>4685</v>
      </c>
      <c r="J60" s="375" t="s">
        <v>4686</v>
      </c>
      <c r="K60" s="375" t="s">
        <v>4687</v>
      </c>
      <c r="L60" s="375" t="s">
        <v>4686</v>
      </c>
      <c r="M60" s="523"/>
      <c r="N60" s="525">
        <v>1300</v>
      </c>
      <c r="O60" s="375" t="s">
        <v>261</v>
      </c>
      <c r="P60" s="375" t="s">
        <v>21</v>
      </c>
      <c r="Q60" s="375"/>
      <c r="R60" s="375" t="s">
        <v>226</v>
      </c>
      <c r="S60" s="376"/>
      <c r="T60" s="375">
        <v>4</v>
      </c>
    </row>
    <row r="61" spans="1:20" ht="16.5" customHeight="1" x14ac:dyDescent="0.25">
      <c r="A61" s="120"/>
      <c r="C61" s="1021" t="s">
        <v>8724</v>
      </c>
      <c r="D61" s="1020" t="s">
        <v>167</v>
      </c>
      <c r="E61" t="s">
        <v>74</v>
      </c>
      <c r="F61" t="s">
        <v>8793</v>
      </c>
      <c r="G61" t="s">
        <v>8794</v>
      </c>
      <c r="H61">
        <v>2002</v>
      </c>
      <c r="I61" t="s">
        <v>8795</v>
      </c>
      <c r="J61" t="s">
        <v>8796</v>
      </c>
      <c r="K61" t="s">
        <v>8797</v>
      </c>
      <c r="L61" t="s">
        <v>8796</v>
      </c>
      <c r="M61" t="s">
        <v>8796</v>
      </c>
      <c r="N61">
        <v>1595</v>
      </c>
      <c r="O61" t="s">
        <v>261</v>
      </c>
      <c r="P61" t="s">
        <v>21</v>
      </c>
      <c r="Q61">
        <v>37405</v>
      </c>
      <c r="R61" t="s">
        <v>226</v>
      </c>
      <c r="S61" t="s">
        <v>6063</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7527</v>
      </c>
      <c r="D64" s="523" t="s">
        <v>167</v>
      </c>
      <c r="E64" s="375" t="s">
        <v>74</v>
      </c>
      <c r="F64" s="375" t="s">
        <v>374</v>
      </c>
      <c r="G64" s="375" t="s">
        <v>7528</v>
      </c>
      <c r="H64" s="375">
        <v>2003</v>
      </c>
      <c r="I64" s="375" t="s">
        <v>7529</v>
      </c>
      <c r="J64" s="375" t="s">
        <v>7530</v>
      </c>
      <c r="K64" s="375" t="s">
        <v>7531</v>
      </c>
      <c r="L64" s="375" t="s">
        <v>414</v>
      </c>
      <c r="M64" s="375" t="s">
        <v>414</v>
      </c>
      <c r="N64" s="375">
        <v>1000</v>
      </c>
      <c r="O64" s="375" t="s">
        <v>261</v>
      </c>
      <c r="P64" s="375" t="s">
        <v>21</v>
      </c>
      <c r="Q64" s="375">
        <v>37656</v>
      </c>
      <c r="R64" s="375" t="s">
        <v>226</v>
      </c>
      <c r="S64" s="375" t="s">
        <v>6063</v>
      </c>
      <c r="T64" s="375">
        <v>4</v>
      </c>
    </row>
    <row r="65" spans="1:20" ht="16.5" customHeight="1" x14ac:dyDescent="0.25">
      <c r="A65" s="120"/>
      <c r="C65" s="525" t="s">
        <v>7389</v>
      </c>
      <c r="D65" s="523" t="s">
        <v>167</v>
      </c>
      <c r="E65" s="375" t="s">
        <v>74</v>
      </c>
      <c r="F65" s="375" t="s">
        <v>374</v>
      </c>
      <c r="G65" s="375" t="s">
        <v>6369</v>
      </c>
      <c r="H65" s="375">
        <v>2004</v>
      </c>
      <c r="I65" s="375" t="s">
        <v>6370</v>
      </c>
      <c r="J65" s="375" t="s">
        <v>7445</v>
      </c>
      <c r="K65" s="375" t="s">
        <v>7446</v>
      </c>
      <c r="L65" s="375" t="s">
        <v>7445</v>
      </c>
      <c r="M65" s="375" t="s">
        <v>414</v>
      </c>
      <c r="N65" s="375">
        <v>1400</v>
      </c>
      <c r="O65" s="375" t="s">
        <v>261</v>
      </c>
      <c r="P65" s="375" t="s">
        <v>21</v>
      </c>
      <c r="Q65" s="375" t="s">
        <v>7447</v>
      </c>
      <c r="R65" s="375" t="s">
        <v>226</v>
      </c>
      <c r="S65" s="375" t="s">
        <v>6063</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6180</v>
      </c>
      <c r="D67" s="375" t="s">
        <v>167</v>
      </c>
      <c r="E67" s="375" t="s">
        <v>74</v>
      </c>
      <c r="F67" s="375" t="s">
        <v>270</v>
      </c>
      <c r="G67" s="375" t="s">
        <v>6181</v>
      </c>
      <c r="H67" s="375">
        <v>2004</v>
      </c>
      <c r="I67" s="375" t="s">
        <v>6182</v>
      </c>
      <c r="J67" s="375" t="s">
        <v>414</v>
      </c>
      <c r="K67" s="375" t="s">
        <v>6183</v>
      </c>
      <c r="L67" s="375" t="s">
        <v>6184</v>
      </c>
      <c r="M67" s="375" t="s">
        <v>414</v>
      </c>
      <c r="N67" s="375">
        <v>1400</v>
      </c>
      <c r="O67" s="375" t="s">
        <v>261</v>
      </c>
      <c r="P67" s="375" t="s">
        <v>21</v>
      </c>
      <c r="Q67" s="375" t="s">
        <v>6185</v>
      </c>
      <c r="R67" s="376" t="s">
        <v>226</v>
      </c>
      <c r="S67" s="376" t="s">
        <v>6063</v>
      </c>
      <c r="T67" s="375">
        <v>4</v>
      </c>
    </row>
    <row r="68" spans="1:20" ht="16.5" customHeight="1" x14ac:dyDescent="0.25">
      <c r="A68" s="120"/>
      <c r="C68" s="525" t="s">
        <v>8284</v>
      </c>
      <c r="D68" s="523" t="s">
        <v>167</v>
      </c>
      <c r="E68" s="375" t="s">
        <v>74</v>
      </c>
      <c r="F68" s="375" t="s">
        <v>270</v>
      </c>
      <c r="G68" s="375" t="s">
        <v>2290</v>
      </c>
      <c r="H68" s="375">
        <v>2005</v>
      </c>
      <c r="I68" s="375" t="s">
        <v>2578</v>
      </c>
      <c r="J68" s="375" t="s">
        <v>414</v>
      </c>
      <c r="K68" s="375" t="s">
        <v>8335</v>
      </c>
      <c r="L68" s="375" t="s">
        <v>8336</v>
      </c>
      <c r="M68" s="375" t="s">
        <v>414</v>
      </c>
      <c r="N68" s="375">
        <v>1150</v>
      </c>
      <c r="O68" s="375" t="s">
        <v>2294</v>
      </c>
      <c r="P68" s="375" t="s">
        <v>21</v>
      </c>
      <c r="Q68" s="375">
        <v>38217</v>
      </c>
      <c r="R68" s="375" t="s">
        <v>226</v>
      </c>
      <c r="S68" s="375" t="s">
        <v>6063</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4179</v>
      </c>
      <c r="D70" s="375" t="s">
        <v>167</v>
      </c>
      <c r="E70" s="375" t="s">
        <v>74</v>
      </c>
      <c r="F70" s="375" t="s">
        <v>390</v>
      </c>
      <c r="G70" s="375" t="s">
        <v>4197</v>
      </c>
      <c r="H70" s="375">
        <v>2005</v>
      </c>
      <c r="I70" s="375" t="s">
        <v>2526</v>
      </c>
      <c r="J70" s="375" t="s">
        <v>4198</v>
      </c>
      <c r="K70" s="375" t="s">
        <v>4199</v>
      </c>
      <c r="L70" s="375" t="s">
        <v>4198</v>
      </c>
      <c r="M70" s="523"/>
      <c r="N70" s="525">
        <v>2000</v>
      </c>
      <c r="O70" s="375" t="s">
        <v>261</v>
      </c>
      <c r="P70" s="375" t="s">
        <v>21</v>
      </c>
      <c r="Q70" s="375"/>
      <c r="R70" s="375" t="s">
        <v>226</v>
      </c>
      <c r="S70" s="376"/>
      <c r="T70" s="375">
        <v>4</v>
      </c>
    </row>
    <row r="71" spans="1:20" ht="16.5" customHeight="1" x14ac:dyDescent="0.25">
      <c r="A71" s="120"/>
      <c r="C71" s="525" t="s">
        <v>6890</v>
      </c>
      <c r="D71" s="523" t="s">
        <v>167</v>
      </c>
      <c r="E71" s="375" t="s">
        <v>2107</v>
      </c>
      <c r="F71" s="375" t="s">
        <v>2736</v>
      </c>
      <c r="G71" s="375" t="s">
        <v>6891</v>
      </c>
      <c r="H71" s="375">
        <v>1979</v>
      </c>
      <c r="I71" s="375" t="s">
        <v>2460</v>
      </c>
      <c r="J71" s="375" t="s">
        <v>6892</v>
      </c>
      <c r="K71" s="375">
        <v>30383699</v>
      </c>
      <c r="L71" s="375" t="s">
        <v>6892</v>
      </c>
      <c r="M71" s="375" t="s">
        <v>6892</v>
      </c>
      <c r="N71" s="375">
        <v>2271</v>
      </c>
      <c r="O71" s="375" t="s">
        <v>291</v>
      </c>
      <c r="P71" s="375" t="s">
        <v>46</v>
      </c>
      <c r="Q71" s="375">
        <v>28856</v>
      </c>
      <c r="R71" s="375" t="s">
        <v>293</v>
      </c>
      <c r="S71" s="375" t="s">
        <v>6063</v>
      </c>
      <c r="T71" s="375">
        <v>2</v>
      </c>
    </row>
    <row r="72" spans="1:20" ht="16.5" customHeight="1" x14ac:dyDescent="0.25">
      <c r="A72" s="120"/>
      <c r="C72" s="525" t="s">
        <v>5592</v>
      </c>
      <c r="D72" s="523" t="s">
        <v>167</v>
      </c>
      <c r="E72" s="375" t="s">
        <v>74</v>
      </c>
      <c r="F72" s="375" t="s">
        <v>390</v>
      </c>
      <c r="G72" s="375" t="s">
        <v>4197</v>
      </c>
      <c r="H72" s="375">
        <v>2005</v>
      </c>
      <c r="I72" s="375" t="s">
        <v>2728</v>
      </c>
      <c r="J72" s="375" t="s">
        <v>8501</v>
      </c>
      <c r="K72" s="375" t="s">
        <v>8502</v>
      </c>
      <c r="L72" s="375" t="s">
        <v>8501</v>
      </c>
      <c r="M72" s="375" t="s">
        <v>414</v>
      </c>
      <c r="N72" s="375">
        <v>2000</v>
      </c>
      <c r="O72" s="375" t="s">
        <v>261</v>
      </c>
      <c r="P72" s="375" t="s">
        <v>21</v>
      </c>
      <c r="Q72" s="375">
        <v>38450</v>
      </c>
      <c r="R72" s="375" t="s">
        <v>226</v>
      </c>
      <c r="S72" s="375" t="s">
        <v>6063</v>
      </c>
      <c r="T72" s="375">
        <v>4</v>
      </c>
    </row>
    <row r="73" spans="1:20" ht="16.5" customHeight="1" x14ac:dyDescent="0.25">
      <c r="A73" s="120"/>
      <c r="C73" s="525" t="s">
        <v>8022</v>
      </c>
      <c r="D73" s="523" t="s">
        <v>167</v>
      </c>
      <c r="E73" s="375" t="s">
        <v>74</v>
      </c>
      <c r="F73" s="375" t="s">
        <v>390</v>
      </c>
      <c r="G73" s="375" t="s">
        <v>8023</v>
      </c>
      <c r="H73" s="375">
        <v>2005</v>
      </c>
      <c r="I73" s="375" t="s">
        <v>392</v>
      </c>
      <c r="J73" s="375" t="s">
        <v>8024</v>
      </c>
      <c r="K73" s="375" t="s">
        <v>8025</v>
      </c>
      <c r="L73" s="375" t="s">
        <v>8024</v>
      </c>
      <c r="M73" s="375" t="s">
        <v>414</v>
      </c>
      <c r="N73" s="375">
        <v>1600</v>
      </c>
      <c r="O73" s="375" t="s">
        <v>261</v>
      </c>
      <c r="P73" s="375" t="s">
        <v>21</v>
      </c>
      <c r="Q73" s="375">
        <v>38463</v>
      </c>
      <c r="R73" s="375" t="s">
        <v>226</v>
      </c>
      <c r="S73" s="375" t="s">
        <v>6063</v>
      </c>
      <c r="T73" s="375">
        <v>4</v>
      </c>
    </row>
    <row r="74" spans="1:20" ht="16.5" customHeight="1" x14ac:dyDescent="0.25">
      <c r="A74" s="120"/>
      <c r="C74" s="375" t="s">
        <v>6368</v>
      </c>
      <c r="D74" s="375" t="s">
        <v>167</v>
      </c>
      <c r="E74" s="375" t="s">
        <v>74</v>
      </c>
      <c r="F74" s="375" t="s">
        <v>374</v>
      </c>
      <c r="G74" s="375" t="s">
        <v>6369</v>
      </c>
      <c r="H74" s="375">
        <v>2006</v>
      </c>
      <c r="I74" s="375" t="s">
        <v>6370</v>
      </c>
      <c r="J74" s="375" t="s">
        <v>6371</v>
      </c>
      <c r="K74" s="375" t="s">
        <v>6372</v>
      </c>
      <c r="L74" s="375" t="s">
        <v>6371</v>
      </c>
      <c r="M74" s="375" t="s">
        <v>414</v>
      </c>
      <c r="N74" s="375">
        <v>1400</v>
      </c>
      <c r="O74" s="375" t="s">
        <v>261</v>
      </c>
      <c r="P74" s="375" t="s">
        <v>21</v>
      </c>
      <c r="Q74" s="375" t="s">
        <v>6373</v>
      </c>
      <c r="R74" s="376" t="s">
        <v>226</v>
      </c>
      <c r="S74" s="376" t="s">
        <v>6063</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5214</v>
      </c>
      <c r="D77" s="375" t="s">
        <v>167</v>
      </c>
      <c r="E77" s="375" t="s">
        <v>74</v>
      </c>
      <c r="F77" s="375" t="s">
        <v>270</v>
      </c>
      <c r="G77" s="375" t="s">
        <v>5215</v>
      </c>
      <c r="H77" s="375">
        <v>2006</v>
      </c>
      <c r="I77" s="375" t="s">
        <v>5216</v>
      </c>
      <c r="J77" s="375">
        <v>0</v>
      </c>
      <c r="K77" s="375">
        <v>0</v>
      </c>
      <c r="L77" s="375" t="s">
        <v>5217</v>
      </c>
      <c r="M77" s="523"/>
      <c r="N77" s="525">
        <v>1600</v>
      </c>
      <c r="O77" s="375" t="s">
        <v>261</v>
      </c>
      <c r="P77" s="375" t="s">
        <v>21</v>
      </c>
      <c r="Q77" s="375"/>
      <c r="R77" s="375" t="s">
        <v>226</v>
      </c>
      <c r="S77" s="376"/>
      <c r="T77" s="375">
        <v>4</v>
      </c>
    </row>
    <row r="78" spans="1:20" ht="16.5" customHeight="1" x14ac:dyDescent="0.25">
      <c r="A78" s="120"/>
      <c r="C78" s="525" t="s">
        <v>6219</v>
      </c>
      <c r="D78" s="523" t="s">
        <v>167</v>
      </c>
      <c r="E78" s="375" t="s">
        <v>74</v>
      </c>
      <c r="F78" s="375" t="s">
        <v>270</v>
      </c>
      <c r="G78" s="375" t="s">
        <v>8206</v>
      </c>
      <c r="H78" s="375">
        <v>2007</v>
      </c>
      <c r="I78" s="375" t="s">
        <v>6630</v>
      </c>
      <c r="J78" s="375" t="s">
        <v>414</v>
      </c>
      <c r="K78" s="375" t="s">
        <v>8207</v>
      </c>
      <c r="L78" s="375" t="s">
        <v>8208</v>
      </c>
      <c r="M78" s="375" t="s">
        <v>414</v>
      </c>
      <c r="N78" s="375">
        <v>1400</v>
      </c>
      <c r="O78" s="375" t="s">
        <v>261</v>
      </c>
      <c r="P78" s="375" t="s">
        <v>21</v>
      </c>
      <c r="Q78" s="375">
        <v>39035</v>
      </c>
      <c r="R78" s="375" t="s">
        <v>226</v>
      </c>
      <c r="S78" s="375" t="s">
        <v>6063</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7559</v>
      </c>
      <c r="D80" s="523" t="s">
        <v>167</v>
      </c>
      <c r="E80" s="375" t="s">
        <v>78</v>
      </c>
      <c r="F80" s="375" t="s">
        <v>4085</v>
      </c>
      <c r="G80" s="375" t="s">
        <v>7561</v>
      </c>
      <c r="H80" s="375">
        <v>2008</v>
      </c>
      <c r="I80" s="375" t="s">
        <v>334</v>
      </c>
      <c r="J80" s="375" t="s">
        <v>414</v>
      </c>
      <c r="K80" s="375" t="s">
        <v>7562</v>
      </c>
      <c r="L80" s="375" t="s">
        <v>7563</v>
      </c>
      <c r="M80" s="375" t="s">
        <v>414</v>
      </c>
      <c r="N80" s="375">
        <v>1975</v>
      </c>
      <c r="O80" s="375" t="s">
        <v>236</v>
      </c>
      <c r="P80" s="375" t="s">
        <v>21</v>
      </c>
      <c r="Q80" s="375" t="s">
        <v>7564</v>
      </c>
      <c r="R80" s="375" t="s">
        <v>226</v>
      </c>
      <c r="S80" s="375" t="s">
        <v>6063</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4182</v>
      </c>
      <c r="D83" s="375" t="s">
        <v>167</v>
      </c>
      <c r="E83" s="375" t="s">
        <v>74</v>
      </c>
      <c r="F83" s="375" t="s">
        <v>270</v>
      </c>
      <c r="G83" s="375" t="s">
        <v>2290</v>
      </c>
      <c r="H83" s="375">
        <v>2010</v>
      </c>
      <c r="I83" s="375" t="s">
        <v>4183</v>
      </c>
      <c r="J83" s="375">
        <v>0</v>
      </c>
      <c r="K83" s="375" t="s">
        <v>4184</v>
      </c>
      <c r="L83" s="375" t="s">
        <v>4185</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4524</v>
      </c>
      <c r="D87" s="375" t="s">
        <v>167</v>
      </c>
      <c r="E87" s="375" t="s">
        <v>74</v>
      </c>
      <c r="F87" s="375" t="s">
        <v>390</v>
      </c>
      <c r="G87" s="375">
        <v>3</v>
      </c>
      <c r="H87" s="375">
        <v>2019</v>
      </c>
      <c r="I87" s="375" t="s">
        <v>3585</v>
      </c>
      <c r="J87" s="375">
        <v>0</v>
      </c>
      <c r="K87" s="375" t="s">
        <v>4532</v>
      </c>
      <c r="L87" s="375" t="s">
        <v>4533</v>
      </c>
      <c r="M87" s="523"/>
      <c r="N87" s="525">
        <v>1998</v>
      </c>
      <c r="O87" s="375" t="s">
        <v>343</v>
      </c>
      <c r="P87" s="375" t="s">
        <v>21</v>
      </c>
      <c r="Q87" s="375"/>
      <c r="R87" s="375" t="s">
        <v>245</v>
      </c>
      <c r="S87" s="376"/>
      <c r="T87" s="375">
        <v>5</v>
      </c>
    </row>
    <row r="88" spans="1:20" ht="16.5" customHeight="1" x14ac:dyDescent="0.25">
      <c r="A88" s="120"/>
      <c r="C88" s="2" t="s">
        <v>5758</v>
      </c>
      <c r="D88" s="2" t="s">
        <v>167</v>
      </c>
      <c r="E88" s="2" t="s">
        <v>78</v>
      </c>
      <c r="F88" s="2" t="s">
        <v>390</v>
      </c>
      <c r="G88" s="2" t="s">
        <v>5773</v>
      </c>
      <c r="H88" s="2">
        <v>2019</v>
      </c>
      <c r="I88" s="2" t="s">
        <v>3585</v>
      </c>
      <c r="J88" s="2">
        <v>0</v>
      </c>
      <c r="K88" s="2" t="s">
        <v>5774</v>
      </c>
      <c r="L88" s="2" t="s">
        <v>5775</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7434</v>
      </c>
      <c r="D92" s="1020" t="s">
        <v>167</v>
      </c>
      <c r="E92" t="s">
        <v>10</v>
      </c>
      <c r="F92" t="s">
        <v>1828</v>
      </c>
      <c r="G92" t="s">
        <v>7435</v>
      </c>
      <c r="H92">
        <v>2017</v>
      </c>
      <c r="I92" t="s">
        <v>328</v>
      </c>
      <c r="J92" t="s">
        <v>414</v>
      </c>
      <c r="K92" t="s">
        <v>7436</v>
      </c>
      <c r="L92" t="s">
        <v>7437</v>
      </c>
      <c r="M92" t="s">
        <v>7437</v>
      </c>
      <c r="N92">
        <v>124</v>
      </c>
      <c r="O92" t="s">
        <v>225</v>
      </c>
      <c r="P92" t="s">
        <v>21</v>
      </c>
      <c r="Q92" t="s">
        <v>7438</v>
      </c>
      <c r="R92" t="s">
        <v>226</v>
      </c>
      <c r="S92" t="s">
        <v>6063</v>
      </c>
      <c r="T92">
        <v>2</v>
      </c>
    </row>
    <row r="93" spans="1:20" ht="16.5" customHeight="1" x14ac:dyDescent="0.25">
      <c r="A93" s="120"/>
      <c r="C93" s="1014" t="s">
        <v>7203</v>
      </c>
      <c r="D93" s="1013" t="s">
        <v>167</v>
      </c>
      <c r="E93" t="s">
        <v>78</v>
      </c>
      <c r="F93" t="s">
        <v>2325</v>
      </c>
      <c r="G93" t="s">
        <v>2350</v>
      </c>
      <c r="H93">
        <v>2019</v>
      </c>
      <c r="I93" t="s">
        <v>7273</v>
      </c>
      <c r="J93" t="s">
        <v>7274</v>
      </c>
      <c r="K93" t="s">
        <v>7275</v>
      </c>
      <c r="L93" t="s">
        <v>7274</v>
      </c>
      <c r="M93" t="s">
        <v>7274</v>
      </c>
      <c r="N93">
        <v>1997</v>
      </c>
      <c r="O93" t="s">
        <v>244</v>
      </c>
      <c r="P93" t="s">
        <v>21</v>
      </c>
      <c r="Q93" t="s">
        <v>7276</v>
      </c>
      <c r="R93" t="s">
        <v>245</v>
      </c>
      <c r="S93" t="s">
        <v>6063</v>
      </c>
      <c r="T93">
        <v>5</v>
      </c>
    </row>
    <row r="94" spans="1:20" ht="16.5" customHeight="1" x14ac:dyDescent="0.25">
      <c r="A94" s="120"/>
      <c r="C94" t="s">
        <v>4949</v>
      </c>
      <c r="D94" t="s">
        <v>167</v>
      </c>
      <c r="E94" t="s">
        <v>74</v>
      </c>
      <c r="F94" t="s">
        <v>270</v>
      </c>
      <c r="G94" t="s">
        <v>4979</v>
      </c>
      <c r="H94">
        <v>2019</v>
      </c>
      <c r="I94" t="s">
        <v>2057</v>
      </c>
      <c r="J94" t="s">
        <v>4980</v>
      </c>
      <c r="K94" t="s">
        <v>4981</v>
      </c>
      <c r="L94" t="s">
        <v>4980</v>
      </c>
      <c r="M94" s="1020"/>
      <c r="N94" s="1021">
        <v>1598</v>
      </c>
      <c r="O94" t="s">
        <v>343</v>
      </c>
      <c r="P94" t="s">
        <v>21</v>
      </c>
      <c r="Q94"/>
      <c r="R94" t="s">
        <v>245</v>
      </c>
      <c r="S94" s="126"/>
      <c r="T94">
        <v>5</v>
      </c>
    </row>
    <row r="95" spans="1:20" ht="16.5" customHeight="1" x14ac:dyDescent="0.25">
      <c r="A95" s="120"/>
      <c r="C95" t="s">
        <v>4304</v>
      </c>
      <c r="D95" t="s">
        <v>167</v>
      </c>
      <c r="E95" t="s">
        <v>74</v>
      </c>
      <c r="F95" t="s">
        <v>374</v>
      </c>
      <c r="G95" t="s">
        <v>375</v>
      </c>
      <c r="H95">
        <v>2019</v>
      </c>
      <c r="I95" t="s">
        <v>4305</v>
      </c>
      <c r="J95" t="s">
        <v>4306</v>
      </c>
      <c r="K95" t="s">
        <v>4307</v>
      </c>
      <c r="L95" t="s">
        <v>4306</v>
      </c>
      <c r="M95" s="1013"/>
      <c r="N95" s="1014">
        <v>1206</v>
      </c>
      <c r="O95" t="s">
        <v>343</v>
      </c>
      <c r="P95" t="s">
        <v>21</v>
      </c>
      <c r="Q95"/>
      <c r="R95" t="s">
        <v>245</v>
      </c>
      <c r="S95" s="126"/>
      <c r="T95">
        <v>5</v>
      </c>
    </row>
    <row r="96" spans="1:20" ht="16.5" customHeight="1" x14ac:dyDescent="0.25">
      <c r="A96" s="120"/>
      <c r="C96" t="s">
        <v>5815</v>
      </c>
      <c r="D96" t="s">
        <v>167</v>
      </c>
      <c r="E96" t="s">
        <v>74</v>
      </c>
      <c r="F96" t="s">
        <v>270</v>
      </c>
      <c r="G96" t="s">
        <v>301</v>
      </c>
      <c r="H96">
        <v>2019</v>
      </c>
      <c r="I96" t="s">
        <v>302</v>
      </c>
      <c r="J96" t="s">
        <v>5816</v>
      </c>
      <c r="K96" t="s">
        <v>5817</v>
      </c>
      <c r="L96" t="s">
        <v>5816</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8091</v>
      </c>
      <c r="D98" s="1020" t="s">
        <v>167</v>
      </c>
      <c r="E98" t="s">
        <v>74</v>
      </c>
      <c r="F98" t="s">
        <v>270</v>
      </c>
      <c r="G98" t="s">
        <v>2473</v>
      </c>
      <c r="H98">
        <v>2019</v>
      </c>
      <c r="I98" t="s">
        <v>302</v>
      </c>
      <c r="J98" t="s">
        <v>8092</v>
      </c>
      <c r="K98" t="s">
        <v>8093</v>
      </c>
      <c r="L98" t="s">
        <v>8092</v>
      </c>
      <c r="M98" t="s">
        <v>8092</v>
      </c>
      <c r="N98">
        <v>1599</v>
      </c>
      <c r="O98" t="s">
        <v>343</v>
      </c>
      <c r="P98" t="s">
        <v>21</v>
      </c>
      <c r="Q98">
        <v>43613</v>
      </c>
      <c r="R98" t="s">
        <v>226</v>
      </c>
      <c r="S98" t="s">
        <v>6063</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8968</v>
      </c>
      <c r="D100" s="1020" t="s">
        <v>167</v>
      </c>
      <c r="E100" t="s">
        <v>74</v>
      </c>
      <c r="F100" t="s">
        <v>270</v>
      </c>
      <c r="G100" t="s">
        <v>8985</v>
      </c>
      <c r="H100">
        <v>2020</v>
      </c>
      <c r="I100" t="s">
        <v>2057</v>
      </c>
      <c r="J100" t="s">
        <v>8986</v>
      </c>
      <c r="K100" t="s">
        <v>8987</v>
      </c>
      <c r="L100" t="s">
        <v>8986</v>
      </c>
      <c r="M100" t="s">
        <v>8986</v>
      </c>
      <c r="N100">
        <v>1599</v>
      </c>
      <c r="O100" t="s">
        <v>343</v>
      </c>
      <c r="P100" t="s">
        <v>21</v>
      </c>
      <c r="Q100">
        <v>43595</v>
      </c>
      <c r="R100" t="s">
        <v>245</v>
      </c>
      <c r="S100" t="s">
        <v>6063</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6228</v>
      </c>
      <c r="D103" t="s">
        <v>167</v>
      </c>
      <c r="E103" t="s">
        <v>10</v>
      </c>
      <c r="F103" t="s">
        <v>1723</v>
      </c>
      <c r="G103" t="s">
        <v>6229</v>
      </c>
      <c r="H103">
        <v>2014</v>
      </c>
      <c r="I103" t="s">
        <v>6230</v>
      </c>
      <c r="J103" t="s">
        <v>6231</v>
      </c>
      <c r="K103" t="s">
        <v>6232</v>
      </c>
      <c r="L103" t="s">
        <v>6231</v>
      </c>
      <c r="M103" t="s">
        <v>6231</v>
      </c>
      <c r="N103">
        <v>124</v>
      </c>
      <c r="O103" t="s">
        <v>225</v>
      </c>
      <c r="P103" t="s">
        <v>21</v>
      </c>
      <c r="Q103" t="s">
        <v>6233</v>
      </c>
      <c r="R103" s="126" t="s">
        <v>320</v>
      </c>
      <c r="S103" s="126" t="s">
        <v>6063</v>
      </c>
      <c r="T103">
        <v>2</v>
      </c>
    </row>
    <row r="104" spans="1:20" ht="16.5" customHeight="1" x14ac:dyDescent="0.25">
      <c r="A104" s="120"/>
      <c r="C104" s="1021" t="s">
        <v>6676</v>
      </c>
      <c r="D104" s="1020" t="s">
        <v>167</v>
      </c>
      <c r="E104" t="s">
        <v>74</v>
      </c>
      <c r="F104" t="s">
        <v>390</v>
      </c>
      <c r="G104" t="s">
        <v>6677</v>
      </c>
      <c r="H104">
        <v>2020</v>
      </c>
      <c r="I104" t="s">
        <v>6678</v>
      </c>
      <c r="J104" t="s">
        <v>414</v>
      </c>
      <c r="K104" t="s">
        <v>6679</v>
      </c>
      <c r="L104" t="s">
        <v>6680</v>
      </c>
      <c r="M104" t="s">
        <v>6680</v>
      </c>
      <c r="N104">
        <v>1496</v>
      </c>
      <c r="O104" t="s">
        <v>343</v>
      </c>
      <c r="P104" t="s">
        <v>21</v>
      </c>
      <c r="Q104" t="s">
        <v>6681</v>
      </c>
      <c r="R104" t="s">
        <v>245</v>
      </c>
      <c r="S104" t="s">
        <v>6063</v>
      </c>
      <c r="T104">
        <v>5</v>
      </c>
    </row>
    <row r="105" spans="1:20" ht="16.5" customHeight="1" x14ac:dyDescent="0.25">
      <c r="A105" s="120"/>
      <c r="C105" s="1014" t="s">
        <v>8817</v>
      </c>
      <c r="D105" s="1013" t="s">
        <v>167</v>
      </c>
      <c r="E105" t="s">
        <v>74</v>
      </c>
      <c r="F105" t="s">
        <v>374</v>
      </c>
      <c r="G105" t="s">
        <v>375</v>
      </c>
      <c r="H105">
        <v>2020</v>
      </c>
      <c r="I105" t="s">
        <v>8852</v>
      </c>
      <c r="J105" t="s">
        <v>8853</v>
      </c>
      <c r="K105" t="s">
        <v>8854</v>
      </c>
      <c r="L105" t="s">
        <v>8853</v>
      </c>
      <c r="M105" t="s">
        <v>8853</v>
      </c>
      <c r="N105">
        <v>1206</v>
      </c>
      <c r="O105" t="s">
        <v>343</v>
      </c>
      <c r="P105" t="s">
        <v>21</v>
      </c>
      <c r="Q105">
        <v>43811</v>
      </c>
      <c r="R105" t="s">
        <v>245</v>
      </c>
      <c r="S105" t="s">
        <v>6063</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8159</v>
      </c>
      <c r="D107" s="1020" t="s">
        <v>167</v>
      </c>
      <c r="E107" t="s">
        <v>78</v>
      </c>
      <c r="F107" t="s">
        <v>270</v>
      </c>
      <c r="G107" t="s">
        <v>8160</v>
      </c>
      <c r="H107">
        <v>2014</v>
      </c>
      <c r="I107" t="s">
        <v>8161</v>
      </c>
      <c r="J107" t="s">
        <v>414</v>
      </c>
      <c r="K107" t="s">
        <v>8162</v>
      </c>
      <c r="L107" t="s">
        <v>8163</v>
      </c>
      <c r="M107" t="s">
        <v>8163</v>
      </c>
      <c r="N107">
        <v>2488</v>
      </c>
      <c r="O107" t="s">
        <v>244</v>
      </c>
      <c r="P107" t="s">
        <v>292</v>
      </c>
      <c r="Q107">
        <v>41454</v>
      </c>
      <c r="R107" t="s">
        <v>245</v>
      </c>
      <c r="S107" t="s">
        <v>6075</v>
      </c>
      <c r="T107">
        <v>5</v>
      </c>
    </row>
    <row r="108" spans="1:20" ht="16.5" customHeight="1" x14ac:dyDescent="0.25">
      <c r="A108" s="120"/>
      <c r="C108" s="1014" t="s">
        <v>7695</v>
      </c>
      <c r="D108" s="1013" t="s">
        <v>167</v>
      </c>
      <c r="E108" t="s">
        <v>78</v>
      </c>
      <c r="F108" t="s">
        <v>374</v>
      </c>
      <c r="G108" t="s">
        <v>7725</v>
      </c>
      <c r="H108">
        <v>2013</v>
      </c>
      <c r="I108" t="s">
        <v>431</v>
      </c>
      <c r="J108" t="s">
        <v>7726</v>
      </c>
      <c r="K108">
        <v>242238</v>
      </c>
      <c r="L108" t="s">
        <v>7726</v>
      </c>
      <c r="M108" t="s">
        <v>7726</v>
      </c>
      <c r="N108">
        <v>2999</v>
      </c>
      <c r="O108" t="s">
        <v>2329</v>
      </c>
      <c r="P108" t="s">
        <v>46</v>
      </c>
      <c r="Q108">
        <v>41572</v>
      </c>
      <c r="R108" t="s">
        <v>245</v>
      </c>
      <c r="S108" t="s">
        <v>6063</v>
      </c>
      <c r="T108">
        <v>5</v>
      </c>
    </row>
    <row r="109" spans="1:20" ht="16.5" customHeight="1" x14ac:dyDescent="0.25">
      <c r="A109" s="120"/>
      <c r="C109" s="1007" t="s">
        <v>8513</v>
      </c>
      <c r="D109" s="1008" t="s">
        <v>167</v>
      </c>
      <c r="E109" t="s">
        <v>74</v>
      </c>
      <c r="F109" t="s">
        <v>2639</v>
      </c>
      <c r="G109" t="s">
        <v>2640</v>
      </c>
      <c r="H109">
        <v>2014</v>
      </c>
      <c r="I109" t="s">
        <v>5174</v>
      </c>
      <c r="J109" t="s">
        <v>8514</v>
      </c>
      <c r="K109" t="s">
        <v>8515</v>
      </c>
      <c r="L109" t="s">
        <v>8515</v>
      </c>
      <c r="M109" t="s">
        <v>8514</v>
      </c>
      <c r="N109">
        <v>1597</v>
      </c>
      <c r="O109" t="s">
        <v>261</v>
      </c>
      <c r="P109" t="s">
        <v>21</v>
      </c>
      <c r="Q109">
        <v>41611</v>
      </c>
      <c r="R109" t="s">
        <v>245</v>
      </c>
      <c r="S109" t="s">
        <v>6063</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6319</v>
      </c>
      <c r="D111" t="s">
        <v>167</v>
      </c>
      <c r="E111" t="s">
        <v>10</v>
      </c>
      <c r="F111" t="s">
        <v>315</v>
      </c>
      <c r="G111" t="s">
        <v>460</v>
      </c>
      <c r="H111">
        <v>2025</v>
      </c>
      <c r="I111" t="s">
        <v>6320</v>
      </c>
      <c r="J111" t="s">
        <v>414</v>
      </c>
      <c r="K111" t="s">
        <v>6321</v>
      </c>
      <c r="L111" t="s">
        <v>6322</v>
      </c>
      <c r="M111" t="s">
        <v>6322</v>
      </c>
      <c r="N111">
        <v>155</v>
      </c>
      <c r="O111" t="s">
        <v>225</v>
      </c>
      <c r="P111" t="s">
        <v>21</v>
      </c>
      <c r="Q111" t="s">
        <v>6323</v>
      </c>
      <c r="R111" s="126" t="s">
        <v>320</v>
      </c>
      <c r="S111" s="126" t="s">
        <v>6063</v>
      </c>
      <c r="T111">
        <v>2</v>
      </c>
    </row>
    <row r="112" spans="1:20" ht="16.5" customHeight="1" x14ac:dyDescent="0.25">
      <c r="A112" s="120"/>
      <c r="C112" t="s">
        <v>4707</v>
      </c>
      <c r="D112" t="s">
        <v>167</v>
      </c>
      <c r="E112" t="s">
        <v>74</v>
      </c>
      <c r="F112" t="s">
        <v>374</v>
      </c>
      <c r="G112" t="s">
        <v>375</v>
      </c>
      <c r="H112">
        <v>2014</v>
      </c>
      <c r="I112" t="s">
        <v>4721</v>
      </c>
      <c r="J112" t="s">
        <v>4722</v>
      </c>
      <c r="K112" t="s">
        <v>4723</v>
      </c>
      <c r="L112" t="s">
        <v>4722</v>
      </c>
      <c r="M112" s="1020"/>
      <c r="N112" s="1021">
        <v>1206</v>
      </c>
      <c r="O112" t="s">
        <v>343</v>
      </c>
      <c r="P112" t="s">
        <v>21</v>
      </c>
      <c r="Q112"/>
      <c r="R112" t="s">
        <v>226</v>
      </c>
      <c r="S112" s="126"/>
      <c r="T112">
        <v>5</v>
      </c>
    </row>
    <row r="113" spans="1:20" ht="16.5" customHeight="1" x14ac:dyDescent="0.25">
      <c r="A113" s="120"/>
      <c r="C113" t="s">
        <v>5825</v>
      </c>
      <c r="D113" t="s">
        <v>167</v>
      </c>
      <c r="E113" t="s">
        <v>74</v>
      </c>
      <c r="F113" t="s">
        <v>1687</v>
      </c>
      <c r="G113" t="s">
        <v>5826</v>
      </c>
      <c r="H113">
        <v>2014</v>
      </c>
      <c r="I113" t="s">
        <v>334</v>
      </c>
      <c r="J113">
        <v>0</v>
      </c>
      <c r="K113" t="s">
        <v>5827</v>
      </c>
      <c r="L113" t="s">
        <v>5828</v>
      </c>
      <c r="M113" s="1013"/>
      <c r="N113" s="1014">
        <v>1591</v>
      </c>
      <c r="O113" t="s">
        <v>261</v>
      </c>
      <c r="P113" t="s">
        <v>21</v>
      </c>
      <c r="Q113"/>
      <c r="R113" t="s">
        <v>226</v>
      </c>
      <c r="S113" s="126"/>
      <c r="T113">
        <v>5</v>
      </c>
    </row>
    <row r="114" spans="1:20" ht="16.5" customHeight="1" x14ac:dyDescent="0.25">
      <c r="A114" s="120"/>
      <c r="C114" t="s">
        <v>5173</v>
      </c>
      <c r="D114" t="s">
        <v>167</v>
      </c>
      <c r="E114" t="s">
        <v>74</v>
      </c>
      <c r="F114" t="s">
        <v>2639</v>
      </c>
      <c r="G114" t="s">
        <v>2640</v>
      </c>
      <c r="H114">
        <v>2015</v>
      </c>
      <c r="I114" t="s">
        <v>5174</v>
      </c>
      <c r="J114" t="s">
        <v>5175</v>
      </c>
      <c r="K114" t="s">
        <v>5176</v>
      </c>
      <c r="L114" t="s">
        <v>5176</v>
      </c>
      <c r="M114" s="1008"/>
      <c r="N114" s="1007">
        <v>1597</v>
      </c>
      <c r="O114" t="s">
        <v>343</v>
      </c>
      <c r="P114" t="s">
        <v>21</v>
      </c>
      <c r="Q114"/>
      <c r="R114" t="s">
        <v>245</v>
      </c>
      <c r="S114" s="126"/>
      <c r="T114">
        <v>5</v>
      </c>
    </row>
    <row r="115" spans="1:20" ht="16.5" customHeight="1" x14ac:dyDescent="0.25">
      <c r="A115" s="120"/>
      <c r="C115" s="1021" t="s">
        <v>7234</v>
      </c>
      <c r="D115" s="1020" t="s">
        <v>167</v>
      </c>
      <c r="E115" t="s">
        <v>74</v>
      </c>
      <c r="F115" t="s">
        <v>270</v>
      </c>
      <c r="G115" t="s">
        <v>7263</v>
      </c>
      <c r="H115">
        <v>2015</v>
      </c>
      <c r="I115" t="s">
        <v>1811</v>
      </c>
      <c r="J115" t="s">
        <v>414</v>
      </c>
      <c r="K115" t="s">
        <v>7264</v>
      </c>
      <c r="L115" t="s">
        <v>7265</v>
      </c>
      <c r="M115" t="s">
        <v>7265</v>
      </c>
      <c r="N115">
        <v>1149</v>
      </c>
      <c r="O115" t="s">
        <v>343</v>
      </c>
      <c r="P115" t="s">
        <v>21</v>
      </c>
      <c r="Q115" t="s">
        <v>7266</v>
      </c>
      <c r="R115" t="s">
        <v>245</v>
      </c>
      <c r="S115" t="s">
        <v>6063</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9245</v>
      </c>
      <c r="D118" s="1020" t="s">
        <v>167</v>
      </c>
      <c r="E118" t="s">
        <v>79</v>
      </c>
      <c r="F118" t="s">
        <v>2830</v>
      </c>
      <c r="G118" t="s">
        <v>9246</v>
      </c>
      <c r="H118">
        <v>2015</v>
      </c>
      <c r="I118" t="s">
        <v>9247</v>
      </c>
      <c r="J118" t="s">
        <v>414</v>
      </c>
      <c r="K118" t="s">
        <v>9248</v>
      </c>
      <c r="L118" t="s">
        <v>9249</v>
      </c>
      <c r="M118" t="s">
        <v>9249</v>
      </c>
      <c r="N118">
        <v>1997</v>
      </c>
      <c r="O118" t="s">
        <v>236</v>
      </c>
      <c r="P118" t="s">
        <v>21</v>
      </c>
      <c r="Q118">
        <v>41949</v>
      </c>
      <c r="R118" t="s">
        <v>245</v>
      </c>
      <c r="S118" t="s">
        <v>6063</v>
      </c>
      <c r="T118">
        <v>5</v>
      </c>
    </row>
    <row r="119" spans="1:20" ht="16.5" customHeight="1" x14ac:dyDescent="0.25">
      <c r="A119" s="120"/>
      <c r="C119" t="s">
        <v>4401</v>
      </c>
      <c r="D119" t="s">
        <v>167</v>
      </c>
      <c r="E119" t="s">
        <v>74</v>
      </c>
      <c r="F119" t="s">
        <v>374</v>
      </c>
      <c r="G119" t="s">
        <v>375</v>
      </c>
      <c r="H119">
        <v>2015</v>
      </c>
      <c r="I119" t="s">
        <v>4305</v>
      </c>
      <c r="J119" t="s">
        <v>4411</v>
      </c>
      <c r="K119" t="s">
        <v>4412</v>
      </c>
      <c r="L119" t="s">
        <v>4411</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4354</v>
      </c>
      <c r="D121" t="s">
        <v>167</v>
      </c>
      <c r="E121" t="s">
        <v>74</v>
      </c>
      <c r="F121" t="s">
        <v>390</v>
      </c>
      <c r="G121">
        <v>2</v>
      </c>
      <c r="H121">
        <v>2016</v>
      </c>
      <c r="I121" t="s">
        <v>4355</v>
      </c>
      <c r="J121">
        <v>0</v>
      </c>
      <c r="K121" t="s">
        <v>4356</v>
      </c>
      <c r="L121" t="s">
        <v>4357</v>
      </c>
      <c r="M121" s="958"/>
      <c r="N121" s="957">
        <v>1496</v>
      </c>
      <c r="O121" t="s">
        <v>343</v>
      </c>
      <c r="P121" t="s">
        <v>21</v>
      </c>
      <c r="Q121"/>
      <c r="R121" t="s">
        <v>3577</v>
      </c>
      <c r="S121" s="126"/>
      <c r="T121">
        <v>5</v>
      </c>
    </row>
    <row r="122" spans="1:20" ht="16.5" customHeight="1" x14ac:dyDescent="0.25">
      <c r="A122" s="120"/>
      <c r="C122" t="s">
        <v>5087</v>
      </c>
      <c r="D122" t="s">
        <v>167</v>
      </c>
      <c r="E122" t="s">
        <v>10</v>
      </c>
      <c r="F122" t="s">
        <v>220</v>
      </c>
      <c r="G122" t="s">
        <v>385</v>
      </c>
      <c r="H122">
        <v>2017</v>
      </c>
      <c r="I122" t="s">
        <v>222</v>
      </c>
      <c r="J122" t="s">
        <v>5088</v>
      </c>
      <c r="K122" t="s">
        <v>5089</v>
      </c>
      <c r="L122" t="s">
        <v>5088</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4211</v>
      </c>
      <c r="H123">
        <v>2016</v>
      </c>
      <c r="I123" t="s">
        <v>241</v>
      </c>
      <c r="J123" t="s">
        <v>5689</v>
      </c>
      <c r="K123" t="s">
        <v>5690</v>
      </c>
      <c r="L123" t="s">
        <v>5689</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4482</v>
      </c>
      <c r="D128" t="s">
        <v>167</v>
      </c>
      <c r="E128" t="s">
        <v>10</v>
      </c>
      <c r="F128" t="s">
        <v>315</v>
      </c>
      <c r="G128" t="s">
        <v>327</v>
      </c>
      <c r="H128">
        <v>2010</v>
      </c>
      <c r="I128" t="s">
        <v>328</v>
      </c>
      <c r="J128">
        <v>0</v>
      </c>
      <c r="K128" t="s">
        <v>4700</v>
      </c>
      <c r="L128" t="s">
        <v>4701</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9006</v>
      </c>
      <c r="D130" s="1013" t="s">
        <v>167</v>
      </c>
      <c r="E130" t="s">
        <v>10</v>
      </c>
      <c r="F130" t="s">
        <v>315</v>
      </c>
      <c r="G130" t="s">
        <v>460</v>
      </c>
      <c r="H130">
        <v>2023</v>
      </c>
      <c r="I130" t="s">
        <v>9007</v>
      </c>
      <c r="J130" t="s">
        <v>414</v>
      </c>
      <c r="K130" t="s">
        <v>9008</v>
      </c>
      <c r="L130" t="s">
        <v>9009</v>
      </c>
      <c r="M130" t="s">
        <v>9009</v>
      </c>
      <c r="N130">
        <v>155</v>
      </c>
      <c r="O130" t="s">
        <v>225</v>
      </c>
      <c r="P130" t="s">
        <v>21</v>
      </c>
      <c r="Q130" t="s">
        <v>9012</v>
      </c>
      <c r="R130" t="s">
        <v>320</v>
      </c>
      <c r="S130" t="s">
        <v>6063</v>
      </c>
      <c r="T130">
        <v>2</v>
      </c>
    </row>
    <row r="131" spans="1:20" ht="16.5" customHeight="1" x14ac:dyDescent="0.25">
      <c r="A131" s="120"/>
      <c r="C131" t="s">
        <v>5051</v>
      </c>
      <c r="D131" t="s">
        <v>167</v>
      </c>
      <c r="E131" t="s">
        <v>74</v>
      </c>
      <c r="F131" t="s">
        <v>270</v>
      </c>
      <c r="G131" t="s">
        <v>5052</v>
      </c>
      <c r="H131">
        <v>2016</v>
      </c>
      <c r="I131" t="s">
        <v>2057</v>
      </c>
      <c r="J131">
        <v>0</v>
      </c>
      <c r="K131" t="s">
        <v>5053</v>
      </c>
      <c r="L131" t="s">
        <v>5054</v>
      </c>
      <c r="M131" s="1013"/>
      <c r="N131" s="1014">
        <v>1149</v>
      </c>
      <c r="O131" t="s">
        <v>343</v>
      </c>
      <c r="P131" t="s">
        <v>21</v>
      </c>
      <c r="Q131"/>
      <c r="R131" t="s">
        <v>245</v>
      </c>
      <c r="S131" s="126"/>
      <c r="T131">
        <v>5</v>
      </c>
    </row>
    <row r="132" spans="1:20" ht="16.5" customHeight="1" x14ac:dyDescent="0.25">
      <c r="A132" s="120"/>
      <c r="C132" t="s">
        <v>6064</v>
      </c>
      <c r="D132" t="s">
        <v>167</v>
      </c>
      <c r="E132" t="s">
        <v>74</v>
      </c>
      <c r="F132" t="s">
        <v>2325</v>
      </c>
      <c r="G132" t="s">
        <v>6066</v>
      </c>
      <c r="H132">
        <v>2017</v>
      </c>
      <c r="I132" t="s">
        <v>1689</v>
      </c>
      <c r="J132" t="s">
        <v>6067</v>
      </c>
      <c r="K132" t="s">
        <v>6068</v>
      </c>
      <c r="L132" t="s">
        <v>6067</v>
      </c>
      <c r="M132" t="s">
        <v>6067</v>
      </c>
      <c r="N132">
        <v>1598</v>
      </c>
      <c r="O132" t="s">
        <v>261</v>
      </c>
      <c r="P132" t="s">
        <v>21</v>
      </c>
      <c r="Q132" t="s">
        <v>6444</v>
      </c>
      <c r="R132" s="126" t="s">
        <v>245</v>
      </c>
      <c r="S132" s="126" t="s">
        <v>6063</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4794</v>
      </c>
      <c r="D136" t="s">
        <v>167</v>
      </c>
      <c r="E136" t="s">
        <v>78</v>
      </c>
      <c r="F136" t="s">
        <v>270</v>
      </c>
      <c r="G136" t="s">
        <v>4801</v>
      </c>
      <c r="H136">
        <v>2017</v>
      </c>
      <c r="I136" t="s">
        <v>4802</v>
      </c>
      <c r="J136">
        <v>0</v>
      </c>
      <c r="K136" t="s">
        <v>4803</v>
      </c>
      <c r="L136" t="s">
        <v>4804</v>
      </c>
      <c r="M136" s="958"/>
      <c r="N136" s="957">
        <v>1998</v>
      </c>
      <c r="O136" t="s">
        <v>2329</v>
      </c>
      <c r="P136" t="s">
        <v>21</v>
      </c>
      <c r="Q136"/>
      <c r="R136" t="s">
        <v>245</v>
      </c>
      <c r="S136" s="126"/>
      <c r="T136">
        <v>5</v>
      </c>
    </row>
    <row r="137" spans="1:20" ht="16.5" customHeight="1" x14ac:dyDescent="0.25">
      <c r="A137" s="120"/>
      <c r="C137" t="s">
        <v>5109</v>
      </c>
      <c r="D137" t="s">
        <v>167</v>
      </c>
      <c r="E137" t="s">
        <v>74</v>
      </c>
      <c r="F137" t="s">
        <v>270</v>
      </c>
      <c r="G137" t="s">
        <v>5110</v>
      </c>
      <c r="H137">
        <v>2018</v>
      </c>
      <c r="I137" t="s">
        <v>2474</v>
      </c>
      <c r="J137">
        <v>0</v>
      </c>
      <c r="K137" t="s">
        <v>5111</v>
      </c>
      <c r="L137" t="s">
        <v>5112</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6095</v>
      </c>
      <c r="D139" t="s">
        <v>167</v>
      </c>
      <c r="E139" t="s">
        <v>10</v>
      </c>
      <c r="F139" t="s">
        <v>6096</v>
      </c>
      <c r="G139" t="s">
        <v>6097</v>
      </c>
      <c r="H139">
        <v>2025</v>
      </c>
      <c r="I139" t="s">
        <v>1753</v>
      </c>
      <c r="J139" t="s">
        <v>414</v>
      </c>
      <c r="K139" t="s">
        <v>6098</v>
      </c>
      <c r="L139" t="s">
        <v>6099</v>
      </c>
      <c r="M139" t="s">
        <v>6099</v>
      </c>
      <c r="N139">
        <v>199</v>
      </c>
      <c r="O139" t="s">
        <v>225</v>
      </c>
      <c r="P139" t="s">
        <v>21</v>
      </c>
      <c r="Q139" t="s">
        <v>6100</v>
      </c>
      <c r="R139" s="126" t="s">
        <v>320</v>
      </c>
      <c r="S139" s="126" t="s">
        <v>6075</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4911</v>
      </c>
      <c r="D141" t="s">
        <v>167</v>
      </c>
      <c r="E141" t="s">
        <v>78</v>
      </c>
      <c r="F141" t="s">
        <v>482</v>
      </c>
      <c r="G141" t="s">
        <v>5235</v>
      </c>
      <c r="H141">
        <v>2021</v>
      </c>
      <c r="I141" t="s">
        <v>5236</v>
      </c>
      <c r="J141">
        <v>0</v>
      </c>
      <c r="K141" t="s">
        <v>5237</v>
      </c>
      <c r="L141" t="s">
        <v>5238</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7882</v>
      </c>
      <c r="D143" s="1013" t="s">
        <v>167</v>
      </c>
      <c r="E143" t="s">
        <v>74</v>
      </c>
      <c r="F143" t="s">
        <v>338</v>
      </c>
      <c r="G143" t="s">
        <v>7883</v>
      </c>
      <c r="H143">
        <v>2020</v>
      </c>
      <c r="I143" t="s">
        <v>1536</v>
      </c>
      <c r="J143" t="s">
        <v>7884</v>
      </c>
      <c r="K143" t="s">
        <v>7885</v>
      </c>
      <c r="L143" t="s">
        <v>7884</v>
      </c>
      <c r="M143" t="s">
        <v>7884</v>
      </c>
      <c r="N143">
        <v>1395</v>
      </c>
      <c r="O143" t="s">
        <v>261</v>
      </c>
      <c r="P143" t="s">
        <v>21</v>
      </c>
      <c r="Q143">
        <v>44091</v>
      </c>
      <c r="R143" t="s">
        <v>245</v>
      </c>
      <c r="S143" t="s">
        <v>6063</v>
      </c>
      <c r="T143">
        <v>5</v>
      </c>
    </row>
    <row r="144" spans="1:20" ht="16.5" customHeight="1" x14ac:dyDescent="0.25">
      <c r="A144" s="120"/>
      <c r="C144" t="s">
        <v>5847</v>
      </c>
      <c r="D144" t="s">
        <v>167</v>
      </c>
      <c r="E144" t="s">
        <v>78</v>
      </c>
      <c r="F144" t="s">
        <v>256</v>
      </c>
      <c r="G144" t="s">
        <v>5848</v>
      </c>
      <c r="H144">
        <v>2020</v>
      </c>
      <c r="I144" t="s">
        <v>5849</v>
      </c>
      <c r="J144" t="s">
        <v>5850</v>
      </c>
      <c r="K144" t="s">
        <v>5851</v>
      </c>
      <c r="L144" t="s">
        <v>5850</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6582</v>
      </c>
      <c r="D150" t="s">
        <v>167</v>
      </c>
      <c r="E150" t="s">
        <v>10</v>
      </c>
      <c r="F150" t="s">
        <v>220</v>
      </c>
      <c r="G150" t="s">
        <v>6601</v>
      </c>
      <c r="H150">
        <v>2011</v>
      </c>
      <c r="I150" t="s">
        <v>222</v>
      </c>
      <c r="J150" t="s">
        <v>6602</v>
      </c>
      <c r="K150" t="s">
        <v>6603</v>
      </c>
      <c r="L150" t="s">
        <v>6602</v>
      </c>
      <c r="M150" t="s">
        <v>6602</v>
      </c>
      <c r="N150">
        <v>135</v>
      </c>
      <c r="O150" t="s">
        <v>225</v>
      </c>
      <c r="P150" t="s">
        <v>21</v>
      </c>
      <c r="Q150" t="s">
        <v>6604</v>
      </c>
      <c r="R150" s="126" t="s">
        <v>226</v>
      </c>
      <c r="S150" s="126" t="s">
        <v>6075</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8759</v>
      </c>
      <c r="H154">
        <v>2014</v>
      </c>
      <c r="I154" t="s">
        <v>222</v>
      </c>
      <c r="J154" t="s">
        <v>8760</v>
      </c>
      <c r="K154" t="s">
        <v>8761</v>
      </c>
      <c r="L154" t="s">
        <v>8760</v>
      </c>
      <c r="M154" t="s">
        <v>8760</v>
      </c>
      <c r="N154">
        <v>107</v>
      </c>
      <c r="O154" t="s">
        <v>225</v>
      </c>
      <c r="P154" t="s">
        <v>21</v>
      </c>
      <c r="Q154">
        <v>41768</v>
      </c>
      <c r="R154" t="s">
        <v>2021</v>
      </c>
      <c r="S154" t="s">
        <v>6063</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8541</v>
      </c>
      <c r="D156" s="1013" t="s">
        <v>167</v>
      </c>
      <c r="E156" t="s">
        <v>74</v>
      </c>
      <c r="F156" t="s">
        <v>374</v>
      </c>
      <c r="G156" t="s">
        <v>2535</v>
      </c>
      <c r="H156">
        <v>2011</v>
      </c>
      <c r="I156" t="s">
        <v>6306</v>
      </c>
      <c r="J156" t="s">
        <v>414</v>
      </c>
      <c r="K156" t="s">
        <v>8568</v>
      </c>
      <c r="L156" t="s">
        <v>8569</v>
      </c>
      <c r="M156" t="s">
        <v>8569</v>
      </c>
      <c r="N156">
        <v>1600</v>
      </c>
      <c r="O156" t="s">
        <v>261</v>
      </c>
      <c r="P156" t="s">
        <v>21</v>
      </c>
      <c r="Q156">
        <v>40415</v>
      </c>
      <c r="R156" t="s">
        <v>226</v>
      </c>
      <c r="S156" t="s">
        <v>6063</v>
      </c>
      <c r="T156">
        <v>5</v>
      </c>
    </row>
    <row r="157" spans="1:20" ht="16.5" customHeight="1" x14ac:dyDescent="0.25">
      <c r="A157" s="120"/>
      <c r="C157" t="s">
        <v>5271</v>
      </c>
      <c r="D157" t="s">
        <v>167</v>
      </c>
      <c r="E157" t="s">
        <v>74</v>
      </c>
      <c r="F157" t="s">
        <v>374</v>
      </c>
      <c r="G157" t="s">
        <v>5272</v>
      </c>
      <c r="H157">
        <v>2011</v>
      </c>
      <c r="I157" t="s">
        <v>2914</v>
      </c>
      <c r="J157">
        <v>0</v>
      </c>
      <c r="K157" t="s">
        <v>5273</v>
      </c>
      <c r="L157" t="s">
        <v>5274</v>
      </c>
      <c r="M157" s="1013"/>
      <c r="N157" s="1014">
        <v>1500</v>
      </c>
      <c r="O157" t="s">
        <v>261</v>
      </c>
      <c r="P157" t="s">
        <v>21</v>
      </c>
      <c r="Q157"/>
      <c r="R157" t="s">
        <v>226</v>
      </c>
      <c r="S157" s="126"/>
      <c r="T157">
        <v>5</v>
      </c>
    </row>
    <row r="158" spans="1:20" ht="16.5" customHeight="1" x14ac:dyDescent="0.25">
      <c r="C158" s="1014" t="s">
        <v>6790</v>
      </c>
      <c r="D158" s="1013" t="s">
        <v>167</v>
      </c>
      <c r="E158" t="s">
        <v>74</v>
      </c>
      <c r="F158" t="s">
        <v>374</v>
      </c>
      <c r="G158" t="s">
        <v>2535</v>
      </c>
      <c r="H158">
        <v>2011</v>
      </c>
      <c r="I158" t="s">
        <v>6306</v>
      </c>
      <c r="J158" t="s">
        <v>414</v>
      </c>
      <c r="K158" t="s">
        <v>6791</v>
      </c>
      <c r="L158" t="s">
        <v>6792</v>
      </c>
      <c r="M158" t="s">
        <v>6792</v>
      </c>
      <c r="N158">
        <v>1598</v>
      </c>
      <c r="O158" t="s">
        <v>261</v>
      </c>
      <c r="P158" t="s">
        <v>21</v>
      </c>
      <c r="Q158">
        <v>40430</v>
      </c>
      <c r="R158" t="s">
        <v>226</v>
      </c>
      <c r="S158" t="s">
        <v>6063</v>
      </c>
      <c r="T158">
        <v>5</v>
      </c>
    </row>
    <row r="159" spans="1:20" ht="16.5" customHeight="1" x14ac:dyDescent="0.25">
      <c r="C159" s="1007" t="s">
        <v>6790</v>
      </c>
      <c r="D159" s="1008" t="s">
        <v>167</v>
      </c>
      <c r="E159" t="s">
        <v>74</v>
      </c>
      <c r="F159" t="s">
        <v>374</v>
      </c>
      <c r="G159" t="s">
        <v>2535</v>
      </c>
      <c r="H159">
        <v>2011</v>
      </c>
      <c r="I159" t="s">
        <v>6306</v>
      </c>
      <c r="J159" t="s">
        <v>414</v>
      </c>
      <c r="K159" t="s">
        <v>6791</v>
      </c>
      <c r="L159" t="s">
        <v>6792</v>
      </c>
      <c r="M159" t="s">
        <v>6792</v>
      </c>
      <c r="N159">
        <v>1598</v>
      </c>
      <c r="O159" t="s">
        <v>261</v>
      </c>
      <c r="P159" t="s">
        <v>21</v>
      </c>
      <c r="Q159">
        <v>40430</v>
      </c>
      <c r="R159" t="s">
        <v>226</v>
      </c>
      <c r="S159" t="s">
        <v>6063</v>
      </c>
      <c r="T159">
        <v>5</v>
      </c>
    </row>
    <row r="160" spans="1:20" ht="16.5" customHeight="1" x14ac:dyDescent="0.25">
      <c r="C160" t="s">
        <v>5445</v>
      </c>
      <c r="D160" t="s">
        <v>167</v>
      </c>
      <c r="E160" t="s">
        <v>74</v>
      </c>
      <c r="F160" t="s">
        <v>4085</v>
      </c>
      <c r="G160" t="s">
        <v>5464</v>
      </c>
      <c r="H160">
        <v>2011</v>
      </c>
      <c r="I160" t="s">
        <v>5465</v>
      </c>
      <c r="J160" t="s">
        <v>5466</v>
      </c>
      <c r="K160" t="s">
        <v>5467</v>
      </c>
      <c r="L160" t="s">
        <v>5466</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5836</v>
      </c>
      <c r="D163" t="s">
        <v>167</v>
      </c>
      <c r="E163" t="s">
        <v>78</v>
      </c>
      <c r="F163" t="s">
        <v>270</v>
      </c>
      <c r="G163" t="s">
        <v>5837</v>
      </c>
      <c r="H163">
        <v>2022</v>
      </c>
      <c r="I163" t="s">
        <v>241</v>
      </c>
      <c r="J163">
        <v>0</v>
      </c>
      <c r="K163" t="s">
        <v>5838</v>
      </c>
      <c r="L163" t="s">
        <v>5839</v>
      </c>
      <c r="M163" s="958"/>
      <c r="N163" s="957">
        <v>2488</v>
      </c>
      <c r="O163" t="s">
        <v>2329</v>
      </c>
      <c r="P163" t="s">
        <v>46</v>
      </c>
      <c r="Q163"/>
      <c r="R163" t="s">
        <v>245</v>
      </c>
      <c r="S163" s="126"/>
      <c r="T163">
        <v>5</v>
      </c>
    </row>
    <row r="164" spans="3:20" ht="16.5" customHeight="1" x14ac:dyDescent="0.25">
      <c r="C164" s="1014" t="s">
        <v>8508</v>
      </c>
      <c r="D164" s="1013" t="s">
        <v>167</v>
      </c>
      <c r="E164" t="s">
        <v>78</v>
      </c>
      <c r="F164" t="s">
        <v>1687</v>
      </c>
      <c r="G164" t="s">
        <v>2186</v>
      </c>
      <c r="H164">
        <v>2022</v>
      </c>
      <c r="I164" t="s">
        <v>334</v>
      </c>
      <c r="J164" t="s">
        <v>414</v>
      </c>
      <c r="K164" t="s">
        <v>8509</v>
      </c>
      <c r="L164" t="s">
        <v>8510</v>
      </c>
      <c r="M164" t="s">
        <v>8510</v>
      </c>
      <c r="N164">
        <v>1999</v>
      </c>
      <c r="O164" t="s">
        <v>244</v>
      </c>
      <c r="P164" t="s">
        <v>21</v>
      </c>
      <c r="Q164">
        <v>44585</v>
      </c>
      <c r="R164" t="s">
        <v>320</v>
      </c>
      <c r="S164" t="s">
        <v>6063</v>
      </c>
      <c r="T164">
        <v>5</v>
      </c>
    </row>
    <row r="165" spans="3:20" ht="16.5" customHeight="1" x14ac:dyDescent="0.25">
      <c r="C165" s="1007" t="s">
        <v>5951</v>
      </c>
      <c r="D165" s="1008" t="s">
        <v>167</v>
      </c>
      <c r="E165" t="s">
        <v>74</v>
      </c>
      <c r="F165" t="s">
        <v>270</v>
      </c>
      <c r="G165" t="s">
        <v>2192</v>
      </c>
      <c r="H165">
        <v>1990</v>
      </c>
      <c r="I165" t="s">
        <v>6705</v>
      </c>
      <c r="J165" t="s">
        <v>6706</v>
      </c>
      <c r="K165" t="s">
        <v>6707</v>
      </c>
      <c r="L165">
        <v>401703</v>
      </c>
      <c r="M165" t="s">
        <v>6706</v>
      </c>
      <c r="N165">
        <v>1600</v>
      </c>
      <c r="O165" t="s">
        <v>261</v>
      </c>
      <c r="P165" t="s">
        <v>21</v>
      </c>
      <c r="Q165" t="s">
        <v>6708</v>
      </c>
      <c r="R165" t="s">
        <v>293</v>
      </c>
      <c r="S165" t="s">
        <v>6063</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4500</v>
      </c>
      <c r="D169" t="s">
        <v>167</v>
      </c>
      <c r="E169" t="s">
        <v>78</v>
      </c>
      <c r="F169" t="s">
        <v>231</v>
      </c>
      <c r="G169" t="s">
        <v>4501</v>
      </c>
      <c r="H169">
        <v>2022</v>
      </c>
      <c r="I169" t="s">
        <v>241</v>
      </c>
      <c r="J169" t="s">
        <v>4502</v>
      </c>
      <c r="K169" t="s">
        <v>4503</v>
      </c>
      <c r="L169" t="s">
        <v>4502</v>
      </c>
      <c r="M169" s="958"/>
      <c r="N169" s="957">
        <v>2393</v>
      </c>
      <c r="O169" t="s">
        <v>2329</v>
      </c>
      <c r="P169" t="s">
        <v>46</v>
      </c>
      <c r="Q169"/>
      <c r="R169" t="s">
        <v>245</v>
      </c>
      <c r="S169" s="126"/>
      <c r="T169">
        <v>5</v>
      </c>
    </row>
    <row r="170" spans="3:20" ht="16.5" customHeight="1" x14ac:dyDescent="0.25">
      <c r="C170" s="1014" t="s">
        <v>8220</v>
      </c>
      <c r="D170" s="1013" t="s">
        <v>167</v>
      </c>
      <c r="E170" t="s">
        <v>78</v>
      </c>
      <c r="F170" t="s">
        <v>1687</v>
      </c>
      <c r="G170" t="s">
        <v>8221</v>
      </c>
      <c r="H170">
        <v>2023</v>
      </c>
      <c r="I170" t="s">
        <v>2738</v>
      </c>
      <c r="J170" t="s">
        <v>414</v>
      </c>
      <c r="K170" t="s">
        <v>8222</v>
      </c>
      <c r="L170" t="s">
        <v>8223</v>
      </c>
      <c r="M170" t="s">
        <v>8223</v>
      </c>
      <c r="N170">
        <v>1591</v>
      </c>
      <c r="O170" t="s">
        <v>244</v>
      </c>
      <c r="P170" t="s">
        <v>21</v>
      </c>
      <c r="Q170">
        <v>44741</v>
      </c>
      <c r="R170" t="s">
        <v>320</v>
      </c>
      <c r="S170" t="s">
        <v>6063</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5397</v>
      </c>
      <c r="D172" t="s">
        <v>167</v>
      </c>
      <c r="E172" t="s">
        <v>79</v>
      </c>
      <c r="F172" t="s">
        <v>231</v>
      </c>
      <c r="G172" t="s">
        <v>5424</v>
      </c>
      <c r="H172">
        <v>2022</v>
      </c>
      <c r="I172" t="s">
        <v>5425</v>
      </c>
      <c r="J172" t="s">
        <v>5426</v>
      </c>
      <c r="K172" t="s">
        <v>5427</v>
      </c>
      <c r="L172" t="s">
        <v>5426</v>
      </c>
      <c r="M172" s="1008"/>
      <c r="N172" s="1007">
        <v>3956</v>
      </c>
      <c r="O172" t="s">
        <v>244</v>
      </c>
      <c r="P172" t="s">
        <v>21</v>
      </c>
      <c r="Q172"/>
      <c r="R172" t="s">
        <v>245</v>
      </c>
      <c r="S172" s="126"/>
      <c r="T172">
        <v>7</v>
      </c>
    </row>
    <row r="173" spans="3:20" ht="16.5" customHeight="1" x14ac:dyDescent="0.25">
      <c r="C173" t="s">
        <v>4660</v>
      </c>
      <c r="D173" t="s">
        <v>167</v>
      </c>
      <c r="E173" t="s">
        <v>10</v>
      </c>
      <c r="F173" t="s">
        <v>315</v>
      </c>
      <c r="G173" t="s">
        <v>4662</v>
      </c>
      <c r="H173">
        <v>2013</v>
      </c>
      <c r="I173" t="s">
        <v>495</v>
      </c>
      <c r="J173">
        <v>0</v>
      </c>
      <c r="K173" t="s">
        <v>4663</v>
      </c>
      <c r="L173" t="s">
        <v>4664</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4118</v>
      </c>
      <c r="H177">
        <v>1992</v>
      </c>
      <c r="I177" t="s">
        <v>4119</v>
      </c>
      <c r="J177" t="s">
        <v>4120</v>
      </c>
      <c r="K177">
        <v>167915</v>
      </c>
      <c r="L177" t="s">
        <v>4120</v>
      </c>
      <c r="M177" s="913"/>
      <c r="N177" s="914">
        <v>2300</v>
      </c>
      <c r="O177" t="s">
        <v>3157</v>
      </c>
      <c r="P177" t="s">
        <v>292</v>
      </c>
      <c r="Q177"/>
      <c r="R177" t="s">
        <v>245</v>
      </c>
      <c r="S177" s="126"/>
      <c r="T177">
        <v>2</v>
      </c>
    </row>
    <row r="178" spans="3:20" ht="16.5" customHeight="1" x14ac:dyDescent="0.25">
      <c r="C178" t="s">
        <v>6264</v>
      </c>
      <c r="D178" t="s">
        <v>167</v>
      </c>
      <c r="E178" t="s">
        <v>10</v>
      </c>
      <c r="F178" t="s">
        <v>315</v>
      </c>
      <c r="G178" t="s">
        <v>6128</v>
      </c>
      <c r="H178">
        <v>2020</v>
      </c>
      <c r="I178" t="s">
        <v>6265</v>
      </c>
      <c r="J178" t="s">
        <v>414</v>
      </c>
      <c r="K178" t="s">
        <v>6266</v>
      </c>
      <c r="L178" t="s">
        <v>6267</v>
      </c>
      <c r="M178" t="s">
        <v>6267</v>
      </c>
      <c r="N178">
        <v>292</v>
      </c>
      <c r="O178" t="s">
        <v>225</v>
      </c>
      <c r="P178" t="s">
        <v>21</v>
      </c>
      <c r="Q178" t="s">
        <v>6268</v>
      </c>
      <c r="R178" s="126" t="s">
        <v>320</v>
      </c>
      <c r="S178" s="126" t="s">
        <v>6063</v>
      </c>
      <c r="T178">
        <v>2</v>
      </c>
    </row>
    <row r="179" spans="3:20" ht="16.5" customHeight="1" x14ac:dyDescent="0.25">
      <c r="C179" s="1014" t="s">
        <v>8555</v>
      </c>
      <c r="D179" s="1013" t="s">
        <v>167</v>
      </c>
      <c r="E179" t="s">
        <v>79</v>
      </c>
      <c r="F179" t="s">
        <v>231</v>
      </c>
      <c r="G179" t="s">
        <v>5424</v>
      </c>
      <c r="H179">
        <v>2013</v>
      </c>
      <c r="I179" t="s">
        <v>8556</v>
      </c>
      <c r="J179" t="s">
        <v>414</v>
      </c>
      <c r="K179" t="s">
        <v>8557</v>
      </c>
      <c r="L179" t="s">
        <v>8558</v>
      </c>
      <c r="M179" t="s">
        <v>8558</v>
      </c>
      <c r="N179">
        <v>2694</v>
      </c>
      <c r="O179" t="s">
        <v>244</v>
      </c>
      <c r="P179" t="s">
        <v>21</v>
      </c>
      <c r="Q179">
        <v>41163</v>
      </c>
      <c r="R179" t="s">
        <v>226</v>
      </c>
      <c r="S179" t="s">
        <v>6063</v>
      </c>
      <c r="T179">
        <v>7</v>
      </c>
    </row>
    <row r="180" spans="3:20" ht="16.5" customHeight="1" x14ac:dyDescent="0.25">
      <c r="C180" t="s">
        <v>4593</v>
      </c>
      <c r="D180" t="s">
        <v>167</v>
      </c>
      <c r="E180" t="s">
        <v>10</v>
      </c>
      <c r="F180" t="s">
        <v>1845</v>
      </c>
      <c r="G180" t="s">
        <v>4600</v>
      </c>
      <c r="H180">
        <v>2021</v>
      </c>
      <c r="I180" t="s">
        <v>334</v>
      </c>
      <c r="J180">
        <v>0</v>
      </c>
      <c r="K180" t="s">
        <v>4601</v>
      </c>
      <c r="L180" t="s">
        <v>4602</v>
      </c>
      <c r="M180" s="1013"/>
      <c r="N180" s="1014">
        <v>109</v>
      </c>
      <c r="O180" t="s">
        <v>225</v>
      </c>
      <c r="P180" t="s">
        <v>21</v>
      </c>
      <c r="Q180"/>
      <c r="R180" t="s">
        <v>320</v>
      </c>
      <c r="S180" s="126"/>
      <c r="T180">
        <v>2</v>
      </c>
    </row>
    <row r="181" spans="3:20" ht="16.5" customHeight="1" x14ac:dyDescent="0.25">
      <c r="C181" t="s">
        <v>5091</v>
      </c>
      <c r="D181" t="s">
        <v>167</v>
      </c>
      <c r="E181" t="s">
        <v>10</v>
      </c>
      <c r="F181" t="s">
        <v>220</v>
      </c>
      <c r="G181" t="s">
        <v>4749</v>
      </c>
      <c r="H181">
        <v>2021</v>
      </c>
      <c r="I181" t="s">
        <v>5092</v>
      </c>
      <c r="J181" t="s">
        <v>5093</v>
      </c>
      <c r="K181" t="s">
        <v>5094</v>
      </c>
      <c r="L181" t="s">
        <v>5093</v>
      </c>
      <c r="M181" s="1008"/>
      <c r="N181" s="1007">
        <v>99</v>
      </c>
      <c r="O181" t="s">
        <v>225</v>
      </c>
      <c r="P181" t="s">
        <v>21</v>
      </c>
      <c r="Q181"/>
      <c r="R181" t="s">
        <v>320</v>
      </c>
      <c r="S181" s="126"/>
      <c r="T181">
        <v>2</v>
      </c>
    </row>
    <row r="182" spans="3:20" ht="16.5" customHeight="1" x14ac:dyDescent="0.25">
      <c r="C182" s="1014" t="s">
        <v>8045</v>
      </c>
      <c r="D182" s="1013" t="s">
        <v>167</v>
      </c>
      <c r="E182" t="s">
        <v>79</v>
      </c>
      <c r="F182" t="s">
        <v>4085</v>
      </c>
      <c r="G182" t="s">
        <v>8196</v>
      </c>
      <c r="H182">
        <v>2013</v>
      </c>
      <c r="I182" t="s">
        <v>7666</v>
      </c>
      <c r="J182" t="s">
        <v>8197</v>
      </c>
      <c r="K182" t="s">
        <v>8198</v>
      </c>
      <c r="L182" t="s">
        <v>8197</v>
      </c>
      <c r="M182" t="s">
        <v>8197</v>
      </c>
      <c r="N182">
        <v>1995</v>
      </c>
      <c r="O182" t="s">
        <v>236</v>
      </c>
      <c r="P182" t="s">
        <v>46</v>
      </c>
      <c r="Q182">
        <v>41415</v>
      </c>
      <c r="R182" t="s">
        <v>226</v>
      </c>
      <c r="S182" t="s">
        <v>6063</v>
      </c>
      <c r="T182">
        <v>5</v>
      </c>
    </row>
    <row r="183" spans="3:20" ht="16.5" customHeight="1" x14ac:dyDescent="0.25">
      <c r="C183" s="1007" t="s">
        <v>8056</v>
      </c>
      <c r="D183" s="1008" t="s">
        <v>167</v>
      </c>
      <c r="E183" t="s">
        <v>10</v>
      </c>
      <c r="F183" t="s">
        <v>315</v>
      </c>
      <c r="G183" t="s">
        <v>8057</v>
      </c>
      <c r="H183">
        <v>2021</v>
      </c>
      <c r="I183" t="s">
        <v>272</v>
      </c>
      <c r="J183" t="s">
        <v>414</v>
      </c>
      <c r="K183" t="s">
        <v>8058</v>
      </c>
      <c r="L183" t="s">
        <v>8059</v>
      </c>
      <c r="M183" t="s">
        <v>8059</v>
      </c>
      <c r="N183">
        <v>249</v>
      </c>
      <c r="O183" t="s">
        <v>225</v>
      </c>
      <c r="P183" t="s">
        <v>21</v>
      </c>
      <c r="Q183">
        <v>44072</v>
      </c>
      <c r="R183" t="s">
        <v>320</v>
      </c>
      <c r="S183" t="s">
        <v>6063</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6379</v>
      </c>
      <c r="D185" t="s">
        <v>167</v>
      </c>
      <c r="E185" t="s">
        <v>74</v>
      </c>
      <c r="F185" t="s">
        <v>2639</v>
      </c>
      <c r="G185" t="s">
        <v>2640</v>
      </c>
      <c r="H185">
        <v>2012</v>
      </c>
      <c r="I185" t="s">
        <v>6380</v>
      </c>
      <c r="J185" t="s">
        <v>6381</v>
      </c>
      <c r="K185" t="s">
        <v>6382</v>
      </c>
      <c r="L185" t="s">
        <v>6382</v>
      </c>
      <c r="M185" t="s">
        <v>6381</v>
      </c>
      <c r="N185">
        <v>1597</v>
      </c>
      <c r="O185" t="s">
        <v>261</v>
      </c>
      <c r="P185" t="s">
        <v>21</v>
      </c>
      <c r="Q185" t="s">
        <v>6383</v>
      </c>
      <c r="R185" s="126" t="s">
        <v>226</v>
      </c>
      <c r="S185" s="126" t="s">
        <v>6063</v>
      </c>
      <c r="T185">
        <v>5</v>
      </c>
    </row>
    <row r="186" spans="3:20" ht="16.5" customHeight="1" x14ac:dyDescent="0.25">
      <c r="C186" s="1014" t="s">
        <v>8609</v>
      </c>
      <c r="D186" s="1013" t="s">
        <v>167</v>
      </c>
      <c r="E186" t="s">
        <v>74</v>
      </c>
      <c r="F186" t="s">
        <v>374</v>
      </c>
      <c r="G186" t="s">
        <v>2535</v>
      </c>
      <c r="H186">
        <v>2013</v>
      </c>
      <c r="I186" t="s">
        <v>8610</v>
      </c>
      <c r="J186" t="s">
        <v>8611</v>
      </c>
      <c r="K186" t="s">
        <v>8612</v>
      </c>
      <c r="L186" t="s">
        <v>8611</v>
      </c>
      <c r="M186" t="s">
        <v>8611</v>
      </c>
      <c r="N186">
        <v>1598</v>
      </c>
      <c r="O186" t="s">
        <v>343</v>
      </c>
      <c r="P186" t="s">
        <v>21</v>
      </c>
      <c r="Q186">
        <v>41041</v>
      </c>
      <c r="R186" t="s">
        <v>320</v>
      </c>
      <c r="S186" t="s">
        <v>6063</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8069</v>
      </c>
      <c r="D189" s="1008" t="s">
        <v>167</v>
      </c>
      <c r="E189" t="s">
        <v>74</v>
      </c>
      <c r="F189" t="s">
        <v>1558</v>
      </c>
      <c r="G189" t="s">
        <v>8177</v>
      </c>
      <c r="H189">
        <v>1998</v>
      </c>
      <c r="I189" t="s">
        <v>8178</v>
      </c>
      <c r="J189" t="s">
        <v>8179</v>
      </c>
      <c r="K189" t="s">
        <v>8180</v>
      </c>
      <c r="L189" t="s">
        <v>8179</v>
      </c>
      <c r="M189" t="s">
        <v>414</v>
      </c>
      <c r="N189">
        <v>1498</v>
      </c>
      <c r="O189" t="s">
        <v>261</v>
      </c>
      <c r="P189" t="s">
        <v>21</v>
      </c>
      <c r="Q189">
        <v>35923</v>
      </c>
      <c r="R189" t="s">
        <v>245</v>
      </c>
      <c r="S189" t="s">
        <v>6063</v>
      </c>
      <c r="T189">
        <v>4</v>
      </c>
    </row>
    <row r="190" spans="3:20" ht="16.5" customHeight="1" x14ac:dyDescent="0.25">
      <c r="C190" s="1007" t="s">
        <v>6532</v>
      </c>
      <c r="D190" s="980" t="s">
        <v>167</v>
      </c>
      <c r="E190" t="s">
        <v>78</v>
      </c>
      <c r="F190" t="s">
        <v>2325</v>
      </c>
      <c r="G190" t="s">
        <v>6613</v>
      </c>
      <c r="H190">
        <v>1999</v>
      </c>
      <c r="I190" t="s">
        <v>334</v>
      </c>
      <c r="J190" t="s">
        <v>6614</v>
      </c>
      <c r="K190" t="s">
        <v>6615</v>
      </c>
      <c r="L190" t="s">
        <v>6614</v>
      </c>
      <c r="M190" t="s">
        <v>6057</v>
      </c>
      <c r="N190">
        <v>2400</v>
      </c>
      <c r="O190" t="s">
        <v>3157</v>
      </c>
      <c r="P190" t="s">
        <v>21</v>
      </c>
      <c r="Q190" t="s">
        <v>6616</v>
      </c>
      <c r="R190" t="s">
        <v>245</v>
      </c>
      <c r="S190" t="s">
        <v>6063</v>
      </c>
      <c r="T190">
        <v>2</v>
      </c>
    </row>
    <row r="191" spans="3:20" ht="16.5" customHeight="1" x14ac:dyDescent="0.25">
      <c r="C191" s="981" t="s">
        <v>8168</v>
      </c>
      <c r="D191" s="958" t="s">
        <v>167</v>
      </c>
      <c r="E191" t="s">
        <v>74</v>
      </c>
      <c r="F191" t="s">
        <v>270</v>
      </c>
      <c r="G191" t="s">
        <v>8169</v>
      </c>
      <c r="H191">
        <v>1999</v>
      </c>
      <c r="I191" t="s">
        <v>2661</v>
      </c>
      <c r="J191" t="s">
        <v>8170</v>
      </c>
      <c r="K191" t="s">
        <v>8171</v>
      </c>
      <c r="L191" t="s">
        <v>8172</v>
      </c>
      <c r="M191" t="s">
        <v>414</v>
      </c>
      <c r="N191">
        <v>1390</v>
      </c>
      <c r="O191" t="s">
        <v>261</v>
      </c>
      <c r="P191" t="s">
        <v>21</v>
      </c>
      <c r="Q191">
        <v>36235</v>
      </c>
      <c r="R191" t="s">
        <v>245</v>
      </c>
      <c r="S191" t="s">
        <v>6063</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6880</v>
      </c>
      <c r="D195" s="1013" t="s">
        <v>167</v>
      </c>
      <c r="E195" t="s">
        <v>74</v>
      </c>
      <c r="F195" t="s">
        <v>270</v>
      </c>
      <c r="G195" t="s">
        <v>5256</v>
      </c>
      <c r="H195">
        <v>2004</v>
      </c>
      <c r="I195" t="s">
        <v>2578</v>
      </c>
      <c r="J195" t="s">
        <v>414</v>
      </c>
      <c r="K195" t="s">
        <v>6959</v>
      </c>
      <c r="L195" t="s">
        <v>6960</v>
      </c>
      <c r="M195" t="s">
        <v>414</v>
      </c>
      <c r="N195">
        <v>1200</v>
      </c>
      <c r="O195" t="s">
        <v>2294</v>
      </c>
      <c r="P195" t="s">
        <v>21</v>
      </c>
      <c r="Q195" t="s">
        <v>6961</v>
      </c>
      <c r="R195" t="s">
        <v>245</v>
      </c>
      <c r="S195" t="s">
        <v>6063</v>
      </c>
      <c r="T195">
        <v>4</v>
      </c>
    </row>
    <row r="196" spans="3:20" ht="16.5" customHeight="1" x14ac:dyDescent="0.25">
      <c r="C196" s="1007" t="s">
        <v>9028</v>
      </c>
      <c r="D196" s="1008" t="s">
        <v>167</v>
      </c>
      <c r="E196" t="s">
        <v>74</v>
      </c>
      <c r="F196" t="s">
        <v>270</v>
      </c>
      <c r="G196" t="s">
        <v>9029</v>
      </c>
      <c r="H196">
        <v>2004</v>
      </c>
      <c r="I196" t="s">
        <v>9030</v>
      </c>
      <c r="J196" t="s">
        <v>414</v>
      </c>
      <c r="K196" t="s">
        <v>9031</v>
      </c>
      <c r="L196" t="s">
        <v>9032</v>
      </c>
      <c r="M196" t="s">
        <v>414</v>
      </c>
      <c r="N196">
        <v>1400</v>
      </c>
      <c r="O196" t="s">
        <v>261</v>
      </c>
      <c r="P196" t="s">
        <v>21</v>
      </c>
      <c r="Q196">
        <v>38165</v>
      </c>
      <c r="R196" t="s">
        <v>245</v>
      </c>
      <c r="S196" t="s">
        <v>6063</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4945</v>
      </c>
      <c r="D198" t="s">
        <v>167</v>
      </c>
      <c r="E198" t="s">
        <v>78</v>
      </c>
      <c r="F198" t="s">
        <v>2325</v>
      </c>
      <c r="G198" t="s">
        <v>2326</v>
      </c>
      <c r="H198">
        <v>2006</v>
      </c>
      <c r="I198" t="s">
        <v>1689</v>
      </c>
      <c r="J198" t="s">
        <v>4969</v>
      </c>
      <c r="K198" t="s">
        <v>4970</v>
      </c>
      <c r="L198" t="s">
        <v>4969</v>
      </c>
      <c r="M198" s="1008"/>
      <c r="N198" s="1007">
        <v>3000</v>
      </c>
      <c r="O198" t="s">
        <v>2329</v>
      </c>
      <c r="P198" t="s">
        <v>46</v>
      </c>
      <c r="Q198"/>
      <c r="R198" t="s">
        <v>245</v>
      </c>
      <c r="S198" s="126"/>
      <c r="T198">
        <v>5</v>
      </c>
    </row>
    <row r="199" spans="3:20" ht="16.5" customHeight="1" x14ac:dyDescent="0.25">
      <c r="C199" s="1014" t="s">
        <v>7585</v>
      </c>
      <c r="D199" s="1013" t="s">
        <v>167</v>
      </c>
      <c r="E199" t="s">
        <v>74</v>
      </c>
      <c r="F199" t="s">
        <v>270</v>
      </c>
      <c r="G199" t="s">
        <v>2290</v>
      </c>
      <c r="H199">
        <v>2006</v>
      </c>
      <c r="I199" t="s">
        <v>7589</v>
      </c>
      <c r="J199" t="s">
        <v>414</v>
      </c>
      <c r="K199" t="s">
        <v>7590</v>
      </c>
      <c r="L199" t="s">
        <v>7591</v>
      </c>
      <c r="M199" t="s">
        <v>414</v>
      </c>
      <c r="N199">
        <v>1200</v>
      </c>
      <c r="O199" t="s">
        <v>2294</v>
      </c>
      <c r="P199" t="s">
        <v>21</v>
      </c>
      <c r="Q199" t="s">
        <v>7592</v>
      </c>
      <c r="R199" t="s">
        <v>245</v>
      </c>
      <c r="S199" t="s">
        <v>6063</v>
      </c>
      <c r="T199">
        <v>4</v>
      </c>
    </row>
    <row r="200" spans="3:20" ht="16.5" customHeight="1" x14ac:dyDescent="0.25">
      <c r="C200" t="s">
        <v>6403</v>
      </c>
      <c r="D200" t="s">
        <v>167</v>
      </c>
      <c r="E200" t="s">
        <v>78</v>
      </c>
      <c r="F200" t="s">
        <v>270</v>
      </c>
      <c r="G200" t="s">
        <v>6588</v>
      </c>
      <c r="H200">
        <v>2006</v>
      </c>
      <c r="I200" t="s">
        <v>4802</v>
      </c>
      <c r="J200" t="s">
        <v>414</v>
      </c>
      <c r="K200" t="s">
        <v>6589</v>
      </c>
      <c r="L200" t="s">
        <v>6590</v>
      </c>
      <c r="M200" t="s">
        <v>414</v>
      </c>
      <c r="N200">
        <v>1600</v>
      </c>
      <c r="O200" t="s">
        <v>6591</v>
      </c>
      <c r="P200" t="s">
        <v>21</v>
      </c>
      <c r="Q200" t="s">
        <v>6592</v>
      </c>
      <c r="R200" s="126" t="s">
        <v>245</v>
      </c>
      <c r="S200" s="126" t="s">
        <v>6063</v>
      </c>
      <c r="T200" t="s">
        <v>6593</v>
      </c>
    </row>
    <row r="201" spans="3:20" ht="16.5" customHeight="1" x14ac:dyDescent="0.25">
      <c r="C201" s="1014" t="s">
        <v>7631</v>
      </c>
      <c r="D201" s="1013" t="s">
        <v>167</v>
      </c>
      <c r="E201" t="s">
        <v>74</v>
      </c>
      <c r="F201" t="s">
        <v>338</v>
      </c>
      <c r="G201" t="s">
        <v>7676</v>
      </c>
      <c r="H201">
        <v>2007</v>
      </c>
      <c r="I201" t="s">
        <v>7677</v>
      </c>
      <c r="J201" t="s">
        <v>414</v>
      </c>
      <c r="K201" t="s">
        <v>7678</v>
      </c>
      <c r="L201" t="s">
        <v>7679</v>
      </c>
      <c r="M201" t="s">
        <v>414</v>
      </c>
      <c r="N201">
        <v>2000</v>
      </c>
      <c r="O201" t="s">
        <v>261</v>
      </c>
      <c r="P201" t="s">
        <v>21</v>
      </c>
      <c r="Q201">
        <v>39269</v>
      </c>
      <c r="R201" t="s">
        <v>245</v>
      </c>
      <c r="S201" t="s">
        <v>6063</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5153</v>
      </c>
      <c r="D205" t="s">
        <v>167</v>
      </c>
      <c r="E205" t="s">
        <v>74</v>
      </c>
      <c r="F205" t="s">
        <v>270</v>
      </c>
      <c r="G205" t="s">
        <v>2290</v>
      </c>
      <c r="H205">
        <v>2008</v>
      </c>
      <c r="I205" t="s">
        <v>5157</v>
      </c>
      <c r="J205">
        <v>0</v>
      </c>
      <c r="K205" t="s">
        <v>5158</v>
      </c>
      <c r="L205" t="s">
        <v>5159</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6628</v>
      </c>
      <c r="D207" s="1013" t="s">
        <v>167</v>
      </c>
      <c r="E207" t="s">
        <v>74</v>
      </c>
      <c r="F207" t="s">
        <v>270</v>
      </c>
      <c r="G207" t="s">
        <v>2290</v>
      </c>
      <c r="H207">
        <v>2008</v>
      </c>
      <c r="I207" t="s">
        <v>6630</v>
      </c>
      <c r="J207" t="s">
        <v>6054</v>
      </c>
      <c r="K207" t="s">
        <v>6631</v>
      </c>
      <c r="L207" t="s">
        <v>6632</v>
      </c>
      <c r="M207" t="s">
        <v>6057</v>
      </c>
      <c r="N207">
        <v>1200</v>
      </c>
      <c r="O207" t="s">
        <v>2294</v>
      </c>
      <c r="P207" t="s">
        <v>21</v>
      </c>
      <c r="Q207" t="s">
        <v>6633</v>
      </c>
      <c r="R207" t="s">
        <v>245</v>
      </c>
      <c r="S207" t="s">
        <v>6063</v>
      </c>
      <c r="T207">
        <v>4</v>
      </c>
    </row>
    <row r="208" spans="3:20" ht="16.5" customHeight="1" x14ac:dyDescent="0.25">
      <c r="C208" s="1007" t="s">
        <v>5350</v>
      </c>
      <c r="D208" s="1008" t="s">
        <v>167</v>
      </c>
      <c r="E208" t="s">
        <v>74</v>
      </c>
      <c r="F208" t="s">
        <v>374</v>
      </c>
      <c r="G208" t="s">
        <v>2262</v>
      </c>
      <c r="H208">
        <v>2008</v>
      </c>
      <c r="I208" t="s">
        <v>2279</v>
      </c>
      <c r="J208" t="s">
        <v>8619</v>
      </c>
      <c r="K208" t="s">
        <v>8620</v>
      </c>
      <c r="L208" t="s">
        <v>414</v>
      </c>
      <c r="M208" t="s">
        <v>414</v>
      </c>
      <c r="N208">
        <v>1600</v>
      </c>
      <c r="O208" t="s">
        <v>2294</v>
      </c>
      <c r="P208" t="s">
        <v>21</v>
      </c>
      <c r="Q208">
        <v>39504</v>
      </c>
      <c r="R208" t="s">
        <v>245</v>
      </c>
      <c r="S208" t="s">
        <v>6063</v>
      </c>
      <c r="T208">
        <v>4</v>
      </c>
    </row>
    <row r="209" spans="3:20" ht="16.5" customHeight="1" x14ac:dyDescent="0.25">
      <c r="C209" t="s">
        <v>4906</v>
      </c>
      <c r="D209" t="s">
        <v>167</v>
      </c>
      <c r="E209" t="s">
        <v>74</v>
      </c>
      <c r="F209" t="s">
        <v>270</v>
      </c>
      <c r="G209" t="s">
        <v>5256</v>
      </c>
      <c r="H209">
        <v>2009</v>
      </c>
      <c r="I209" t="s">
        <v>5157</v>
      </c>
      <c r="J209">
        <v>0</v>
      </c>
      <c r="K209" t="s">
        <v>5257</v>
      </c>
      <c r="L209" t="s">
        <v>5258</v>
      </c>
      <c r="M209" s="1013"/>
      <c r="N209" s="1014">
        <v>1149</v>
      </c>
      <c r="O209" t="s">
        <v>2294</v>
      </c>
      <c r="P209" t="s">
        <v>21</v>
      </c>
      <c r="Q209"/>
      <c r="R209" t="s">
        <v>245</v>
      </c>
      <c r="S209" s="126"/>
      <c r="T209">
        <v>4</v>
      </c>
    </row>
    <row r="210" spans="3:20" ht="16.5" customHeight="1" x14ac:dyDescent="0.25">
      <c r="C210" t="s">
        <v>5894</v>
      </c>
      <c r="D210" t="s">
        <v>167</v>
      </c>
      <c r="E210" t="s">
        <v>74</v>
      </c>
      <c r="F210" t="s">
        <v>374</v>
      </c>
      <c r="G210" t="s">
        <v>2262</v>
      </c>
      <c r="H210">
        <v>2009</v>
      </c>
      <c r="I210" t="s">
        <v>532</v>
      </c>
      <c r="J210" t="s">
        <v>5930</v>
      </c>
      <c r="K210" t="s">
        <v>5931</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4392</v>
      </c>
      <c r="D212" t="s">
        <v>167</v>
      </c>
      <c r="E212" t="s">
        <v>74</v>
      </c>
      <c r="F212" t="s">
        <v>270</v>
      </c>
      <c r="G212" t="s">
        <v>2290</v>
      </c>
      <c r="H212">
        <v>2009</v>
      </c>
      <c r="I212" t="s">
        <v>3106</v>
      </c>
      <c r="J212">
        <v>0</v>
      </c>
      <c r="K212" t="s">
        <v>4403</v>
      </c>
      <c r="L212" t="s">
        <v>4404</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6289</v>
      </c>
      <c r="D214" t="s">
        <v>167</v>
      </c>
      <c r="E214" t="s">
        <v>74</v>
      </c>
      <c r="F214" t="s">
        <v>374</v>
      </c>
      <c r="G214" t="s">
        <v>375</v>
      </c>
      <c r="H214">
        <v>2009</v>
      </c>
      <c r="I214" t="s">
        <v>6306</v>
      </c>
      <c r="J214" t="s">
        <v>6307</v>
      </c>
      <c r="K214" t="s">
        <v>6308</v>
      </c>
      <c r="L214" t="s">
        <v>414</v>
      </c>
      <c r="M214" t="s">
        <v>414</v>
      </c>
      <c r="N214">
        <v>1000</v>
      </c>
      <c r="O214" t="s">
        <v>261</v>
      </c>
      <c r="P214" t="s">
        <v>21</v>
      </c>
      <c r="Q214" t="s">
        <v>6309</v>
      </c>
      <c r="R214" s="126" t="s">
        <v>245</v>
      </c>
      <c r="S214" s="126" t="s">
        <v>6063</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7795</v>
      </c>
      <c r="D216" s="1013" t="s">
        <v>167</v>
      </c>
      <c r="E216" t="s">
        <v>78</v>
      </c>
      <c r="F216" t="s">
        <v>2639</v>
      </c>
      <c r="G216" t="s">
        <v>7812</v>
      </c>
      <c r="H216">
        <v>2009</v>
      </c>
      <c r="I216" t="s">
        <v>328</v>
      </c>
      <c r="J216" t="s">
        <v>414</v>
      </c>
      <c r="K216" t="s">
        <v>7813</v>
      </c>
      <c r="L216" t="s">
        <v>7814</v>
      </c>
      <c r="M216" t="s">
        <v>414</v>
      </c>
      <c r="N216">
        <v>4000</v>
      </c>
      <c r="O216" t="s">
        <v>2329</v>
      </c>
      <c r="P216" t="s">
        <v>21</v>
      </c>
      <c r="Q216">
        <v>40047</v>
      </c>
      <c r="R216" t="s">
        <v>245</v>
      </c>
      <c r="S216" t="s">
        <v>6063</v>
      </c>
      <c r="T216" t="s">
        <v>7805</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8087</v>
      </c>
      <c r="D218" s="1013" t="s">
        <v>167</v>
      </c>
      <c r="E218" t="s">
        <v>79</v>
      </c>
      <c r="F218" t="s">
        <v>4085</v>
      </c>
      <c r="G218" t="s">
        <v>7561</v>
      </c>
      <c r="H218">
        <v>2010</v>
      </c>
      <c r="I218" t="s">
        <v>8088</v>
      </c>
      <c r="J218" t="s">
        <v>414</v>
      </c>
      <c r="K218" t="s">
        <v>8089</v>
      </c>
      <c r="L218" t="s">
        <v>8090</v>
      </c>
      <c r="M218" t="s">
        <v>8090</v>
      </c>
      <c r="N218">
        <v>1991</v>
      </c>
      <c r="O218" t="s">
        <v>236</v>
      </c>
      <c r="P218" t="s">
        <v>46</v>
      </c>
      <c r="Q218">
        <v>40220</v>
      </c>
      <c r="R218" t="s">
        <v>245</v>
      </c>
      <c r="S218" t="s">
        <v>6063</v>
      </c>
      <c r="T218">
        <v>4</v>
      </c>
    </row>
    <row r="219" spans="3:20" ht="16.5" customHeight="1" x14ac:dyDescent="0.25">
      <c r="C219" s="1007" t="s">
        <v>8087</v>
      </c>
      <c r="D219" s="1008" t="s">
        <v>167</v>
      </c>
      <c r="E219" t="s">
        <v>79</v>
      </c>
      <c r="F219" t="s">
        <v>4085</v>
      </c>
      <c r="G219" t="s">
        <v>7561</v>
      </c>
      <c r="H219">
        <v>2010</v>
      </c>
      <c r="I219" t="s">
        <v>8088</v>
      </c>
      <c r="J219" t="s">
        <v>414</v>
      </c>
      <c r="K219" t="s">
        <v>8089</v>
      </c>
      <c r="L219" t="s">
        <v>8090</v>
      </c>
      <c r="M219" t="s">
        <v>8090</v>
      </c>
      <c r="N219">
        <v>1991</v>
      </c>
      <c r="O219" t="s">
        <v>236</v>
      </c>
      <c r="P219" t="s">
        <v>46</v>
      </c>
      <c r="Q219">
        <v>40220</v>
      </c>
      <c r="R219" t="s">
        <v>245</v>
      </c>
      <c r="S219" t="s">
        <v>6063</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7197</v>
      </c>
      <c r="D221" s="1013" t="s">
        <v>167</v>
      </c>
      <c r="E221" t="s">
        <v>74</v>
      </c>
      <c r="F221" t="s">
        <v>270</v>
      </c>
      <c r="G221" t="s">
        <v>7251</v>
      </c>
      <c r="H221">
        <v>2011</v>
      </c>
      <c r="I221" t="s">
        <v>6630</v>
      </c>
      <c r="J221" t="s">
        <v>414</v>
      </c>
      <c r="K221" t="s">
        <v>7252</v>
      </c>
      <c r="L221" t="s">
        <v>7253</v>
      </c>
      <c r="M221" t="s">
        <v>7253</v>
      </c>
      <c r="N221">
        <v>1598</v>
      </c>
      <c r="O221" t="s">
        <v>261</v>
      </c>
      <c r="P221" t="s">
        <v>21</v>
      </c>
      <c r="Q221" t="s">
        <v>7254</v>
      </c>
      <c r="R221" t="s">
        <v>245</v>
      </c>
      <c r="S221" t="s">
        <v>6063</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4124</v>
      </c>
      <c r="H224">
        <v>2013</v>
      </c>
      <c r="I224" t="s">
        <v>2567</v>
      </c>
      <c r="J224">
        <v>0</v>
      </c>
      <c r="K224" t="s">
        <v>4125</v>
      </c>
      <c r="L224" t="s">
        <v>4126</v>
      </c>
      <c r="M224" s="958"/>
      <c r="N224" s="957">
        <v>1206</v>
      </c>
      <c r="O224" t="s">
        <v>343</v>
      </c>
      <c r="P224" t="s">
        <v>21</v>
      </c>
      <c r="Q224"/>
      <c r="R224" t="s">
        <v>3867</v>
      </c>
      <c r="S224" s="126"/>
      <c r="T224">
        <v>5</v>
      </c>
    </row>
    <row r="225" spans="3:20" ht="16.5" customHeight="1" x14ac:dyDescent="0.25">
      <c r="C225" t="s">
        <v>4756</v>
      </c>
      <c r="D225" t="s">
        <v>167</v>
      </c>
      <c r="E225" t="s">
        <v>10</v>
      </c>
      <c r="F225" t="s">
        <v>315</v>
      </c>
      <c r="G225" t="s">
        <v>4895</v>
      </c>
      <c r="H225">
        <v>2012</v>
      </c>
      <c r="I225" t="s">
        <v>334</v>
      </c>
      <c r="J225">
        <v>0</v>
      </c>
      <c r="K225" t="s">
        <v>4896</v>
      </c>
      <c r="L225" t="s">
        <v>4897</v>
      </c>
      <c r="M225" s="904"/>
      <c r="N225" s="903">
        <v>113</v>
      </c>
      <c r="O225" t="s">
        <v>388</v>
      </c>
      <c r="P225" t="s">
        <v>21</v>
      </c>
      <c r="Q225"/>
      <c r="R225" t="s">
        <v>226</v>
      </c>
      <c r="S225" s="126"/>
      <c r="T225">
        <v>2</v>
      </c>
    </row>
    <row r="226" spans="3:20" ht="16.5" customHeight="1" x14ac:dyDescent="0.25">
      <c r="C226" s="1014" t="s">
        <v>8949</v>
      </c>
      <c r="D226" s="1013" t="s">
        <v>167</v>
      </c>
      <c r="E226" t="s">
        <v>10</v>
      </c>
      <c r="F226" t="s">
        <v>482</v>
      </c>
      <c r="G226" t="s">
        <v>8950</v>
      </c>
      <c r="H226">
        <v>2019</v>
      </c>
      <c r="I226" t="s">
        <v>328</v>
      </c>
      <c r="J226" t="s">
        <v>414</v>
      </c>
      <c r="K226" t="s">
        <v>8951</v>
      </c>
      <c r="L226" t="s">
        <v>8952</v>
      </c>
      <c r="M226" t="s">
        <v>8952</v>
      </c>
      <c r="N226">
        <v>154</v>
      </c>
      <c r="O226" t="s">
        <v>225</v>
      </c>
      <c r="P226" t="s">
        <v>21</v>
      </c>
      <c r="Q226">
        <v>43407</v>
      </c>
      <c r="R226" t="s">
        <v>2021</v>
      </c>
      <c r="S226" t="s">
        <v>6063</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4180</v>
      </c>
      <c r="D228" t="s">
        <v>167</v>
      </c>
      <c r="E228" t="s">
        <v>74</v>
      </c>
      <c r="F228" t="s">
        <v>231</v>
      </c>
      <c r="G228" t="s">
        <v>4211</v>
      </c>
      <c r="H228">
        <v>2013</v>
      </c>
      <c r="I228" t="s">
        <v>4212</v>
      </c>
      <c r="J228">
        <v>0</v>
      </c>
      <c r="K228" t="s">
        <v>4213</v>
      </c>
      <c r="L228" t="s">
        <v>4214</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4459</v>
      </c>
      <c r="D231" t="s">
        <v>167</v>
      </c>
      <c r="E231" t="s">
        <v>10</v>
      </c>
      <c r="F231" t="s">
        <v>315</v>
      </c>
      <c r="G231" t="s">
        <v>327</v>
      </c>
      <c r="H231">
        <v>2012</v>
      </c>
      <c r="I231" t="s">
        <v>2193</v>
      </c>
      <c r="J231">
        <v>0</v>
      </c>
      <c r="K231" t="s">
        <v>4460</v>
      </c>
      <c r="L231" t="s">
        <v>4461</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6104</v>
      </c>
      <c r="D236" t="s">
        <v>167</v>
      </c>
      <c r="E236" t="s">
        <v>79</v>
      </c>
      <c r="F236" t="s">
        <v>231</v>
      </c>
      <c r="G236" t="s">
        <v>240</v>
      </c>
      <c r="H236">
        <v>2011</v>
      </c>
      <c r="I236" t="s">
        <v>2176</v>
      </c>
      <c r="J236" t="s">
        <v>414</v>
      </c>
      <c r="K236" t="s">
        <v>6105</v>
      </c>
      <c r="L236" t="s">
        <v>6106</v>
      </c>
      <c r="M236" t="s">
        <v>6106</v>
      </c>
      <c r="N236">
        <v>3000</v>
      </c>
      <c r="O236" t="s">
        <v>244</v>
      </c>
      <c r="P236" t="s">
        <v>46</v>
      </c>
      <c r="Q236" t="s">
        <v>6107</v>
      </c>
      <c r="R236" s="126" t="s">
        <v>245</v>
      </c>
      <c r="S236" s="126" t="s">
        <v>6063</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4255</v>
      </c>
      <c r="D239" t="s">
        <v>167</v>
      </c>
      <c r="E239" t="s">
        <v>10</v>
      </c>
      <c r="F239" t="s">
        <v>315</v>
      </c>
      <c r="G239" t="s">
        <v>4256</v>
      </c>
      <c r="H239">
        <v>2018</v>
      </c>
      <c r="I239" t="s">
        <v>4257</v>
      </c>
      <c r="J239">
        <v>0</v>
      </c>
      <c r="K239" t="s">
        <v>4258</v>
      </c>
      <c r="L239" t="s">
        <v>4259</v>
      </c>
      <c r="M239" s="904"/>
      <c r="N239" s="903">
        <v>125</v>
      </c>
      <c r="O239" t="s">
        <v>225</v>
      </c>
      <c r="P239" t="s">
        <v>21</v>
      </c>
      <c r="Q239"/>
      <c r="R239" t="s">
        <v>226</v>
      </c>
      <c r="S239" s="126"/>
      <c r="T239">
        <v>2</v>
      </c>
    </row>
    <row r="240" spans="3:20" ht="16.5" customHeight="1" x14ac:dyDescent="0.25">
      <c r="C240" s="1014" t="s">
        <v>5565</v>
      </c>
      <c r="D240" s="1013" t="s">
        <v>167</v>
      </c>
      <c r="E240" t="s">
        <v>74</v>
      </c>
      <c r="F240" t="s">
        <v>4085</v>
      </c>
      <c r="G240" t="s">
        <v>7350</v>
      </c>
      <c r="H240">
        <v>2005</v>
      </c>
      <c r="I240" t="s">
        <v>334</v>
      </c>
      <c r="J240" t="s">
        <v>414</v>
      </c>
      <c r="K240" t="s">
        <v>7351</v>
      </c>
      <c r="L240" t="s">
        <v>7352</v>
      </c>
      <c r="M240" t="s">
        <v>414</v>
      </c>
      <c r="N240">
        <v>999</v>
      </c>
      <c r="O240" t="s">
        <v>343</v>
      </c>
      <c r="P240" t="s">
        <v>21</v>
      </c>
      <c r="Q240">
        <v>38507</v>
      </c>
      <c r="R240" t="s">
        <v>344</v>
      </c>
      <c r="S240" t="s">
        <v>6063</v>
      </c>
      <c r="T240">
        <v>5</v>
      </c>
    </row>
    <row r="241" spans="3:20" ht="16.5" customHeight="1" x14ac:dyDescent="0.25">
      <c r="C241" t="s">
        <v>6119</v>
      </c>
      <c r="D241" t="s">
        <v>167</v>
      </c>
      <c r="E241" t="s">
        <v>10</v>
      </c>
      <c r="F241" t="s">
        <v>1828</v>
      </c>
      <c r="G241" t="s">
        <v>6120</v>
      </c>
      <c r="H241">
        <v>2015</v>
      </c>
      <c r="I241" t="s">
        <v>328</v>
      </c>
      <c r="J241" t="s">
        <v>414</v>
      </c>
      <c r="K241" t="s">
        <v>6121</v>
      </c>
      <c r="L241" t="s">
        <v>6122</v>
      </c>
      <c r="M241" t="s">
        <v>6122</v>
      </c>
      <c r="N241">
        <v>149</v>
      </c>
      <c r="O241" t="s">
        <v>225</v>
      </c>
      <c r="P241" t="s">
        <v>21</v>
      </c>
      <c r="Q241" t="s">
        <v>6123</v>
      </c>
      <c r="R241" s="126" t="s">
        <v>226</v>
      </c>
      <c r="S241" s="126" t="s">
        <v>6063</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5480</v>
      </c>
      <c r="D246" t="s">
        <v>167</v>
      </c>
      <c r="E246" t="s">
        <v>74</v>
      </c>
      <c r="F246" t="s">
        <v>270</v>
      </c>
      <c r="G246" t="s">
        <v>271</v>
      </c>
      <c r="H246">
        <v>2012</v>
      </c>
      <c r="I246" t="s">
        <v>4183</v>
      </c>
      <c r="J246">
        <v>0</v>
      </c>
      <c r="K246" t="s">
        <v>5786</v>
      </c>
      <c r="L246" t="s">
        <v>5787</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7515</v>
      </c>
      <c r="D248" s="1013" t="s">
        <v>167</v>
      </c>
      <c r="E248" t="s">
        <v>10</v>
      </c>
      <c r="F248" t="s">
        <v>2830</v>
      </c>
      <c r="G248" t="s">
        <v>7516</v>
      </c>
      <c r="H248">
        <v>2014</v>
      </c>
      <c r="I248" t="s">
        <v>7517</v>
      </c>
      <c r="J248" t="s">
        <v>414</v>
      </c>
      <c r="K248">
        <v>65213504</v>
      </c>
      <c r="L248" t="s">
        <v>7518</v>
      </c>
      <c r="M248" t="s">
        <v>7518</v>
      </c>
      <c r="N248">
        <v>652</v>
      </c>
      <c r="O248" t="s">
        <v>225</v>
      </c>
      <c r="P248" t="s">
        <v>21</v>
      </c>
      <c r="Q248" t="s">
        <v>7519</v>
      </c>
      <c r="R248" t="s">
        <v>320</v>
      </c>
      <c r="S248" t="s">
        <v>6063</v>
      </c>
      <c r="T248">
        <v>2</v>
      </c>
    </row>
    <row r="249" spans="3:20" ht="16.5" customHeight="1" x14ac:dyDescent="0.25">
      <c r="C249" t="s">
        <v>4584</v>
      </c>
      <c r="D249" t="s">
        <v>167</v>
      </c>
      <c r="E249" t="s">
        <v>10</v>
      </c>
      <c r="F249" t="s">
        <v>1845</v>
      </c>
      <c r="G249" t="s">
        <v>4585</v>
      </c>
      <c r="H249">
        <v>2017</v>
      </c>
      <c r="I249" t="s">
        <v>328</v>
      </c>
      <c r="J249">
        <v>0</v>
      </c>
      <c r="K249" t="s">
        <v>4586</v>
      </c>
      <c r="L249" t="s">
        <v>4587</v>
      </c>
      <c r="M249" s="1013"/>
      <c r="N249" s="1014">
        <v>184</v>
      </c>
      <c r="O249" t="s">
        <v>225</v>
      </c>
      <c r="P249" t="s">
        <v>21</v>
      </c>
      <c r="Q249"/>
      <c r="R249" t="s">
        <v>320</v>
      </c>
      <c r="S249" s="126"/>
      <c r="T249">
        <v>2</v>
      </c>
    </row>
    <row r="250" spans="3:20" ht="16.5" customHeight="1" x14ac:dyDescent="0.25">
      <c r="C250" s="1014" t="s">
        <v>8448</v>
      </c>
      <c r="D250" s="1013" t="s">
        <v>167</v>
      </c>
      <c r="E250" t="s">
        <v>10</v>
      </c>
      <c r="F250" t="s">
        <v>6096</v>
      </c>
      <c r="G250" t="s">
        <v>8449</v>
      </c>
      <c r="H250">
        <v>2021</v>
      </c>
      <c r="I250" t="s">
        <v>328</v>
      </c>
      <c r="J250" t="s">
        <v>414</v>
      </c>
      <c r="K250" t="s">
        <v>8450</v>
      </c>
      <c r="L250" t="s">
        <v>8451</v>
      </c>
      <c r="M250" t="s">
        <v>8451</v>
      </c>
      <c r="N250">
        <v>199</v>
      </c>
      <c r="O250" t="s">
        <v>225</v>
      </c>
      <c r="P250" t="s">
        <v>21</v>
      </c>
      <c r="Q250">
        <v>44216</v>
      </c>
      <c r="R250" t="s">
        <v>486</v>
      </c>
      <c r="S250" t="s">
        <v>6063</v>
      </c>
      <c r="T250">
        <v>2</v>
      </c>
    </row>
    <row r="251" spans="3:20" ht="16.5" customHeight="1" x14ac:dyDescent="0.25">
      <c r="C251" s="1007" t="s">
        <v>6976</v>
      </c>
      <c r="D251" s="1008" t="s">
        <v>167</v>
      </c>
      <c r="E251" t="s">
        <v>10</v>
      </c>
      <c r="F251" t="s">
        <v>1751</v>
      </c>
      <c r="G251" t="s">
        <v>6977</v>
      </c>
      <c r="H251">
        <v>2024</v>
      </c>
      <c r="I251" t="s">
        <v>6978</v>
      </c>
      <c r="J251" t="s">
        <v>6979</v>
      </c>
      <c r="K251" t="s">
        <v>6980</v>
      </c>
      <c r="L251" t="s">
        <v>6979</v>
      </c>
      <c r="M251" t="s">
        <v>6979</v>
      </c>
      <c r="N251">
        <v>124</v>
      </c>
      <c r="O251" t="s">
        <v>225</v>
      </c>
      <c r="P251" t="s">
        <v>21</v>
      </c>
      <c r="Q251" t="s">
        <v>6981</v>
      </c>
      <c r="R251" t="s">
        <v>320</v>
      </c>
      <c r="S251" t="s">
        <v>6063</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4473</v>
      </c>
      <c r="D255" t="s">
        <v>286</v>
      </c>
      <c r="E255" t="s">
        <v>2107</v>
      </c>
      <c r="F255" t="s">
        <v>2174</v>
      </c>
      <c r="G255" t="s">
        <v>4506</v>
      </c>
      <c r="H255">
        <v>2007</v>
      </c>
      <c r="I255" t="s">
        <v>334</v>
      </c>
      <c r="J255">
        <v>0</v>
      </c>
      <c r="K255" t="s">
        <v>4507</v>
      </c>
      <c r="L255" t="s">
        <v>4508</v>
      </c>
      <c r="M255" s="783"/>
      <c r="N255" s="784">
        <v>3908</v>
      </c>
      <c r="O255" t="s">
        <v>291</v>
      </c>
      <c r="P255" t="s">
        <v>46</v>
      </c>
      <c r="Q255"/>
      <c r="R255" t="s">
        <v>245</v>
      </c>
      <c r="S255" s="126"/>
      <c r="T255">
        <v>2</v>
      </c>
    </row>
    <row r="256" spans="3:20" ht="16.5" customHeight="1" x14ac:dyDescent="0.25">
      <c r="C256" t="s">
        <v>4853</v>
      </c>
      <c r="D256" t="s">
        <v>167</v>
      </c>
      <c r="E256" t="s">
        <v>74</v>
      </c>
      <c r="F256" t="s">
        <v>390</v>
      </c>
      <c r="G256" t="s">
        <v>4854</v>
      </c>
      <c r="H256">
        <v>1995</v>
      </c>
      <c r="I256" t="s">
        <v>495</v>
      </c>
      <c r="J256" t="s">
        <v>4855</v>
      </c>
      <c r="K256" t="s">
        <v>4856</v>
      </c>
      <c r="L256" t="s">
        <v>4855</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6208</v>
      </c>
      <c r="D259" t="s">
        <v>167</v>
      </c>
      <c r="E259" t="s">
        <v>10</v>
      </c>
      <c r="F259" t="s">
        <v>482</v>
      </c>
      <c r="G259" t="s">
        <v>483</v>
      </c>
      <c r="H259">
        <v>2019</v>
      </c>
      <c r="I259" t="s">
        <v>6209</v>
      </c>
      <c r="J259" t="s">
        <v>414</v>
      </c>
      <c r="K259" t="s">
        <v>6210</v>
      </c>
      <c r="L259" t="s">
        <v>6211</v>
      </c>
      <c r="M259" t="s">
        <v>6211</v>
      </c>
      <c r="N259">
        <v>644</v>
      </c>
      <c r="O259" t="s">
        <v>225</v>
      </c>
      <c r="P259" t="s">
        <v>21</v>
      </c>
      <c r="Q259" t="s">
        <v>6212</v>
      </c>
      <c r="R259" s="126" t="s">
        <v>320</v>
      </c>
      <c r="S259" s="126" t="s">
        <v>6063</v>
      </c>
      <c r="T259">
        <v>2</v>
      </c>
    </row>
    <row r="260" spans="3:20" ht="16.5" customHeight="1" x14ac:dyDescent="0.25">
      <c r="C260" s="1014" t="s">
        <v>6724</v>
      </c>
      <c r="D260" s="1013" t="s">
        <v>167</v>
      </c>
      <c r="E260" t="s">
        <v>10</v>
      </c>
      <c r="F260" t="s">
        <v>315</v>
      </c>
      <c r="G260" t="s">
        <v>2028</v>
      </c>
      <c r="H260">
        <v>2018</v>
      </c>
      <c r="I260" t="s">
        <v>6725</v>
      </c>
      <c r="J260" t="s">
        <v>414</v>
      </c>
      <c r="K260" t="s">
        <v>6726</v>
      </c>
      <c r="L260" t="s">
        <v>6727</v>
      </c>
      <c r="M260" t="s">
        <v>6727</v>
      </c>
      <c r="N260">
        <v>149</v>
      </c>
      <c r="O260" t="s">
        <v>225</v>
      </c>
      <c r="P260" t="s">
        <v>21</v>
      </c>
      <c r="Q260" t="s">
        <v>6728</v>
      </c>
      <c r="R260" t="s">
        <v>320</v>
      </c>
      <c r="S260" t="s">
        <v>6063</v>
      </c>
      <c r="T260">
        <v>2</v>
      </c>
    </row>
    <row r="261" spans="3:20" ht="16.5" customHeight="1" x14ac:dyDescent="0.25">
      <c r="C261" t="s">
        <v>6295</v>
      </c>
      <c r="D261" t="s">
        <v>167</v>
      </c>
      <c r="E261" t="s">
        <v>10</v>
      </c>
      <c r="F261" t="s">
        <v>315</v>
      </c>
      <c r="G261" t="s">
        <v>6296</v>
      </c>
      <c r="H261">
        <v>2015</v>
      </c>
      <c r="I261" t="s">
        <v>6297</v>
      </c>
      <c r="J261" t="s">
        <v>414</v>
      </c>
      <c r="K261" t="s">
        <v>6298</v>
      </c>
      <c r="L261" t="s">
        <v>6299</v>
      </c>
      <c r="M261" t="s">
        <v>6299</v>
      </c>
      <c r="N261">
        <v>114</v>
      </c>
      <c r="O261" t="s">
        <v>225</v>
      </c>
      <c r="P261" t="s">
        <v>21</v>
      </c>
      <c r="Q261" t="s">
        <v>6300</v>
      </c>
      <c r="R261" s="126" t="s">
        <v>320</v>
      </c>
      <c r="S261" s="126" t="s">
        <v>6063</v>
      </c>
      <c r="T261">
        <v>2</v>
      </c>
    </row>
    <row r="262" spans="3:20" ht="16.5" customHeight="1" x14ac:dyDescent="0.25">
      <c r="C262" t="s">
        <v>5526</v>
      </c>
      <c r="D262" t="s">
        <v>167</v>
      </c>
      <c r="E262" t="s">
        <v>74</v>
      </c>
      <c r="F262" t="s">
        <v>374</v>
      </c>
      <c r="G262" t="s">
        <v>5527</v>
      </c>
      <c r="H262">
        <v>2006</v>
      </c>
      <c r="I262" t="s">
        <v>2738</v>
      </c>
      <c r="J262" t="s">
        <v>5528</v>
      </c>
      <c r="K262" t="s">
        <v>5529</v>
      </c>
      <c r="L262" t="s">
        <v>5528</v>
      </c>
      <c r="M262" s="1013"/>
      <c r="N262" s="1014">
        <v>1000</v>
      </c>
      <c r="O262" t="s">
        <v>261</v>
      </c>
      <c r="P262" t="s">
        <v>21</v>
      </c>
      <c r="Q262"/>
      <c r="R262" t="s">
        <v>226</v>
      </c>
      <c r="S262" s="126"/>
      <c r="T262">
        <v>0</v>
      </c>
    </row>
    <row r="263" spans="3:20" ht="16.5" customHeight="1" x14ac:dyDescent="0.25">
      <c r="C263" s="1014" t="s">
        <v>8484</v>
      </c>
      <c r="D263" s="1013" t="s">
        <v>286</v>
      </c>
      <c r="E263" t="s">
        <v>2107</v>
      </c>
      <c r="F263" t="s">
        <v>374</v>
      </c>
      <c r="G263" t="s">
        <v>8490</v>
      </c>
      <c r="H263">
        <v>2007</v>
      </c>
      <c r="I263" t="s">
        <v>6306</v>
      </c>
      <c r="J263" t="s">
        <v>8491</v>
      </c>
      <c r="K263">
        <v>427133</v>
      </c>
      <c r="L263" t="s">
        <v>8491</v>
      </c>
      <c r="M263" t="s">
        <v>8491</v>
      </c>
      <c r="N263">
        <v>4570</v>
      </c>
      <c r="O263" t="s">
        <v>291</v>
      </c>
      <c r="P263" t="s">
        <v>46</v>
      </c>
      <c r="Q263">
        <v>39077</v>
      </c>
      <c r="R263" t="s">
        <v>226</v>
      </c>
      <c r="S263" t="s">
        <v>6063</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5118</v>
      </c>
      <c r="D265" t="s">
        <v>286</v>
      </c>
      <c r="E265" t="s">
        <v>78</v>
      </c>
      <c r="F265" t="s">
        <v>231</v>
      </c>
      <c r="G265" t="s">
        <v>4501</v>
      </c>
      <c r="H265">
        <v>2003</v>
      </c>
      <c r="I265" t="s">
        <v>3291</v>
      </c>
      <c r="J265" t="s">
        <v>5122</v>
      </c>
      <c r="K265">
        <v>2957999</v>
      </c>
      <c r="L265" t="s">
        <v>5122</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4819</v>
      </c>
      <c r="D267" t="s">
        <v>286</v>
      </c>
      <c r="E267" t="s">
        <v>74</v>
      </c>
      <c r="F267" t="s">
        <v>4085</v>
      </c>
      <c r="G267" t="s">
        <v>4086</v>
      </c>
      <c r="H267">
        <v>2009</v>
      </c>
      <c r="I267" t="s">
        <v>2887</v>
      </c>
      <c r="J267" t="s">
        <v>4820</v>
      </c>
      <c r="K267" t="s">
        <v>4821</v>
      </c>
      <c r="L267" t="s">
        <v>4820</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6911</v>
      </c>
      <c r="D270" s="1013" t="s">
        <v>167</v>
      </c>
      <c r="E270" t="s">
        <v>10</v>
      </c>
      <c r="F270" t="s">
        <v>315</v>
      </c>
      <c r="G270" t="s">
        <v>6912</v>
      </c>
      <c r="H270">
        <v>2018</v>
      </c>
      <c r="I270" t="s">
        <v>6913</v>
      </c>
      <c r="J270" t="s">
        <v>414</v>
      </c>
      <c r="K270" t="s">
        <v>6914</v>
      </c>
      <c r="L270" t="s">
        <v>6915</v>
      </c>
      <c r="M270" t="s">
        <v>6915</v>
      </c>
      <c r="N270">
        <v>149</v>
      </c>
      <c r="O270" t="s">
        <v>225</v>
      </c>
      <c r="P270" t="s">
        <v>21</v>
      </c>
      <c r="Q270" t="s">
        <v>6916</v>
      </c>
      <c r="R270" t="s">
        <v>2021</v>
      </c>
      <c r="S270" t="s">
        <v>6063</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9081</v>
      </c>
      <c r="D272" s="1013" t="s">
        <v>167</v>
      </c>
      <c r="E272" t="s">
        <v>74</v>
      </c>
      <c r="F272" t="s">
        <v>2830</v>
      </c>
      <c r="G272" t="s">
        <v>9082</v>
      </c>
      <c r="H272">
        <v>2015</v>
      </c>
      <c r="I272" t="s">
        <v>9085</v>
      </c>
      <c r="J272" t="s">
        <v>414</v>
      </c>
      <c r="K272">
        <v>3799090</v>
      </c>
      <c r="L272" t="s">
        <v>9086</v>
      </c>
      <c r="M272" t="s">
        <v>9086</v>
      </c>
      <c r="N272">
        <v>2979</v>
      </c>
      <c r="O272" t="s">
        <v>2294</v>
      </c>
      <c r="P272" t="s">
        <v>21</v>
      </c>
      <c r="Q272">
        <v>42144</v>
      </c>
      <c r="R272" t="s">
        <v>245</v>
      </c>
      <c r="S272" t="s">
        <v>6063</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5905</v>
      </c>
      <c r="D274" t="s">
        <v>167</v>
      </c>
      <c r="E274" t="s">
        <v>10</v>
      </c>
      <c r="F274" t="s">
        <v>3945</v>
      </c>
      <c r="G274" t="s">
        <v>3946</v>
      </c>
      <c r="H274">
        <v>2016</v>
      </c>
      <c r="I274" t="s">
        <v>328</v>
      </c>
      <c r="J274">
        <v>0</v>
      </c>
      <c r="K274" t="s">
        <v>5916</v>
      </c>
      <c r="L274" t="s">
        <v>5917</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8119</v>
      </c>
      <c r="D276" s="1013" t="s">
        <v>167</v>
      </c>
      <c r="E276" t="s">
        <v>10</v>
      </c>
      <c r="F276" t="s">
        <v>3945</v>
      </c>
      <c r="G276" t="s">
        <v>8149</v>
      </c>
      <c r="H276">
        <v>2025</v>
      </c>
      <c r="I276" t="s">
        <v>8150</v>
      </c>
      <c r="J276" t="s">
        <v>8151</v>
      </c>
      <c r="K276" t="s">
        <v>8152</v>
      </c>
      <c r="L276" t="s">
        <v>8151</v>
      </c>
      <c r="M276" t="s">
        <v>8151</v>
      </c>
      <c r="N276">
        <v>124</v>
      </c>
      <c r="O276" t="s">
        <v>225</v>
      </c>
      <c r="P276" t="s">
        <v>21</v>
      </c>
      <c r="Q276">
        <v>45527</v>
      </c>
      <c r="R276" t="s">
        <v>1785</v>
      </c>
      <c r="S276" t="s">
        <v>6063</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7427</v>
      </c>
      <c r="D279" s="1013" t="s">
        <v>167</v>
      </c>
      <c r="E279" t="s">
        <v>10</v>
      </c>
      <c r="F279" t="s">
        <v>315</v>
      </c>
      <c r="G279" t="s">
        <v>327</v>
      </c>
      <c r="H279">
        <v>2013</v>
      </c>
      <c r="I279" t="s">
        <v>7440</v>
      </c>
      <c r="J279" t="s">
        <v>414</v>
      </c>
      <c r="K279" t="s">
        <v>7441</v>
      </c>
      <c r="L279" t="s">
        <v>7442</v>
      </c>
      <c r="M279" t="s">
        <v>7442</v>
      </c>
      <c r="N279">
        <v>153</v>
      </c>
      <c r="O279" t="s">
        <v>225</v>
      </c>
      <c r="P279" t="s">
        <v>21</v>
      </c>
      <c r="Q279" t="s">
        <v>7444</v>
      </c>
      <c r="R279" t="s">
        <v>320</v>
      </c>
      <c r="S279" t="s">
        <v>6063</v>
      </c>
      <c r="T279"/>
    </row>
    <row r="280" spans="3:20" ht="16.5" customHeight="1" x14ac:dyDescent="0.25">
      <c r="C280" t="s">
        <v>5190</v>
      </c>
      <c r="D280" t="s">
        <v>167</v>
      </c>
      <c r="E280" t="s">
        <v>10</v>
      </c>
      <c r="F280" t="s">
        <v>3458</v>
      </c>
      <c r="G280" t="s">
        <v>5191</v>
      </c>
      <c r="H280">
        <v>2013</v>
      </c>
      <c r="I280" t="s">
        <v>5192</v>
      </c>
      <c r="J280" t="s">
        <v>5193</v>
      </c>
      <c r="K280" t="s">
        <v>5194</v>
      </c>
      <c r="L280" t="s">
        <v>5193</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5179</v>
      </c>
      <c r="D283" t="s">
        <v>167</v>
      </c>
      <c r="E283" t="s">
        <v>10</v>
      </c>
      <c r="F283" t="s">
        <v>220</v>
      </c>
      <c r="G283" t="s">
        <v>5180</v>
      </c>
      <c r="H283">
        <v>2019</v>
      </c>
      <c r="I283" t="s">
        <v>5181</v>
      </c>
      <c r="J283" t="s">
        <v>5182</v>
      </c>
      <c r="K283" t="s">
        <v>5183</v>
      </c>
      <c r="L283" t="s">
        <v>5182</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9054</v>
      </c>
      <c r="D287" s="1013" t="s">
        <v>167</v>
      </c>
      <c r="E287" t="s">
        <v>10</v>
      </c>
      <c r="F287" t="s">
        <v>315</v>
      </c>
      <c r="G287" t="s">
        <v>6912</v>
      </c>
      <c r="H287">
        <v>2016</v>
      </c>
      <c r="I287" t="s">
        <v>1847</v>
      </c>
      <c r="J287" t="s">
        <v>414</v>
      </c>
      <c r="K287" t="s">
        <v>9221</v>
      </c>
      <c r="L287" t="s">
        <v>9222</v>
      </c>
      <c r="M287" t="s">
        <v>9222</v>
      </c>
      <c r="N287">
        <v>149</v>
      </c>
      <c r="O287" t="s">
        <v>225</v>
      </c>
      <c r="P287" t="s">
        <v>21</v>
      </c>
      <c r="Q287">
        <v>42245</v>
      </c>
      <c r="R287" t="s">
        <v>320</v>
      </c>
      <c r="S287" t="s">
        <v>6063</v>
      </c>
      <c r="T287">
        <v>2</v>
      </c>
    </row>
    <row r="288" spans="3:20" ht="16.5" customHeight="1" x14ac:dyDescent="0.25">
      <c r="C288" s="767" t="s">
        <v>7995</v>
      </c>
      <c r="D288" s="766" t="s">
        <v>167</v>
      </c>
      <c r="E288" t="s">
        <v>10</v>
      </c>
      <c r="F288" t="s">
        <v>1751</v>
      </c>
      <c r="G288" t="s">
        <v>7997</v>
      </c>
      <c r="H288">
        <v>2016</v>
      </c>
      <c r="I288" t="s">
        <v>222</v>
      </c>
      <c r="J288" t="s">
        <v>7998</v>
      </c>
      <c r="K288" t="s">
        <v>7999</v>
      </c>
      <c r="L288" t="s">
        <v>7998</v>
      </c>
      <c r="M288" t="s">
        <v>7998</v>
      </c>
      <c r="N288">
        <v>149</v>
      </c>
      <c r="O288" t="s">
        <v>225</v>
      </c>
      <c r="P288" t="s">
        <v>21</v>
      </c>
      <c r="Q288">
        <v>42276</v>
      </c>
      <c r="R288" t="s">
        <v>320</v>
      </c>
      <c r="S288" t="s">
        <v>6063</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11" t="s">
        <v>26</v>
      </c>
      <c r="B1" s="1346"/>
      <c r="C1" s="1346"/>
      <c r="D1" s="1346"/>
      <c r="E1" s="1346"/>
      <c r="F1" s="1346"/>
      <c r="G1" s="1346"/>
      <c r="H1" s="1346"/>
      <c r="I1" s="1346"/>
      <c r="J1" s="1346"/>
      <c r="K1" s="1346"/>
      <c r="L1" s="1346"/>
      <c r="M1" s="1346"/>
      <c r="N1" s="1346"/>
      <c r="O1" s="1346"/>
      <c r="P1" s="1346"/>
      <c r="Q1" s="1346"/>
      <c r="R1" s="1346"/>
      <c r="S1" s="1412"/>
      <c r="T1" s="1373" t="s">
        <v>27</v>
      </c>
      <c r="U1" s="1374"/>
      <c r="V1" s="1374"/>
      <c r="W1" s="1374"/>
      <c r="X1" s="1374"/>
      <c r="Y1" s="1375"/>
      <c r="Z1" s="1061"/>
      <c r="AA1" s="1413" t="s">
        <v>28</v>
      </c>
      <c r="AB1" s="1414"/>
      <c r="AC1" s="1414"/>
      <c r="AD1" s="1414"/>
      <c r="AE1" s="1414"/>
      <c r="AF1" s="1414"/>
      <c r="AG1" s="1414"/>
      <c r="AH1" s="1415"/>
      <c r="AJ1" s="1438" t="s">
        <v>29</v>
      </c>
      <c r="AK1" s="1424"/>
    </row>
    <row r="2" spans="1:51" ht="9" customHeight="1" x14ac:dyDescent="0.25">
      <c r="A2" s="1389"/>
      <c r="B2" s="1390"/>
      <c r="C2" s="1390"/>
      <c r="D2" s="1390"/>
      <c r="E2" s="1390"/>
      <c r="F2" s="1390"/>
      <c r="G2" s="1390"/>
      <c r="H2" s="1390"/>
      <c r="I2" s="1390"/>
      <c r="J2" s="1390"/>
      <c r="K2" s="1390"/>
      <c r="L2" s="1390"/>
      <c r="M2" s="1390"/>
      <c r="N2" s="1390"/>
      <c r="O2" s="1390"/>
      <c r="P2" s="1390"/>
      <c r="Q2" s="1390"/>
      <c r="R2" s="1390"/>
      <c r="S2" s="1391"/>
      <c r="T2" s="1376"/>
      <c r="U2" s="1377"/>
      <c r="V2" s="1377"/>
      <c r="W2" s="1377"/>
      <c r="X2" s="1377"/>
      <c r="Y2" s="1378"/>
      <c r="Z2" s="1060"/>
      <c r="AA2" s="1598" t="s">
        <v>30</v>
      </c>
      <c r="AB2" s="1599"/>
      <c r="AC2" s="1600"/>
      <c r="AD2" s="1600"/>
      <c r="AE2" s="1600"/>
      <c r="AF2" s="1600"/>
      <c r="AG2" s="1600"/>
      <c r="AH2" s="1601"/>
      <c r="AI2" s="3"/>
      <c r="AJ2" s="1385" t="s">
        <v>31</v>
      </c>
      <c r="AK2" s="1387" t="s">
        <v>32</v>
      </c>
    </row>
    <row r="3" spans="1:51" ht="9" customHeight="1" x14ac:dyDescent="0.25">
      <c r="A3" s="1389"/>
      <c r="B3" s="1390"/>
      <c r="C3" s="1390"/>
      <c r="D3" s="1390"/>
      <c r="E3" s="1390"/>
      <c r="F3" s="1390"/>
      <c r="G3" s="1390"/>
      <c r="H3" s="1390"/>
      <c r="I3" s="1390"/>
      <c r="J3" s="1390"/>
      <c r="K3" s="1390"/>
      <c r="L3" s="1390"/>
      <c r="M3" s="1390"/>
      <c r="N3" s="1390"/>
      <c r="O3" s="1390"/>
      <c r="P3" s="1390"/>
      <c r="Q3" s="1390"/>
      <c r="R3" s="1390"/>
      <c r="S3" s="1391"/>
      <c r="T3" s="1376"/>
      <c r="U3" s="1377"/>
      <c r="V3" s="1377"/>
      <c r="W3" s="1377"/>
      <c r="X3" s="1377"/>
      <c r="Y3" s="1378"/>
      <c r="Z3" s="1060"/>
      <c r="AA3" s="1382" t="s">
        <v>1489</v>
      </c>
      <c r="AB3" s="1383"/>
      <c r="AC3" s="1383"/>
      <c r="AD3" s="1383"/>
      <c r="AE3" s="1383"/>
      <c r="AF3" s="1383"/>
      <c r="AG3" s="1383"/>
      <c r="AH3" s="1384"/>
      <c r="AI3" s="3"/>
      <c r="AJ3" s="1386"/>
      <c r="AK3" s="1388"/>
    </row>
    <row r="4" spans="1:51" ht="9.75" customHeight="1" x14ac:dyDescent="0.25">
      <c r="A4" s="1389"/>
      <c r="B4" s="1390"/>
      <c r="C4" s="1390"/>
      <c r="D4" s="1390"/>
      <c r="E4" s="1390"/>
      <c r="F4" s="1390"/>
      <c r="G4" s="1390"/>
      <c r="H4" s="1390"/>
      <c r="I4" s="1390"/>
      <c r="J4" s="1390"/>
      <c r="K4" s="1390"/>
      <c r="L4" s="1390"/>
      <c r="M4" s="1390"/>
      <c r="N4" s="1390"/>
      <c r="O4" s="1390"/>
      <c r="P4" s="1390"/>
      <c r="Q4" s="1390"/>
      <c r="R4" s="1390"/>
      <c r="S4" s="1391"/>
      <c r="T4" s="1376"/>
      <c r="U4" s="1377"/>
      <c r="V4" s="1377"/>
      <c r="W4" s="1377"/>
      <c r="X4" s="1377"/>
      <c r="Y4" s="1378"/>
      <c r="Z4" s="1062"/>
      <c r="AA4" s="1395" t="s">
        <v>2</v>
      </c>
      <c r="AB4" s="1396"/>
      <c r="AC4" s="1397" t="s">
        <v>33</v>
      </c>
      <c r="AD4" s="1398"/>
      <c r="AE4" s="1399"/>
      <c r="AF4" s="1400" t="s">
        <v>34</v>
      </c>
      <c r="AG4" s="1400"/>
      <c r="AH4" s="1400"/>
      <c r="AI4" s="3"/>
      <c r="AJ4" s="1401">
        <f>EXPORTAR!D27</f>
        <v>0</v>
      </c>
      <c r="AK4" s="1402"/>
    </row>
    <row r="5" spans="1:51" ht="16.5" customHeight="1" x14ac:dyDescent="0.25">
      <c r="A5" s="1392"/>
      <c r="B5" s="1393"/>
      <c r="C5" s="1393"/>
      <c r="D5" s="1393"/>
      <c r="E5" s="1393"/>
      <c r="F5" s="1393"/>
      <c r="G5" s="1393"/>
      <c r="H5" s="1393"/>
      <c r="I5" s="1393"/>
      <c r="J5" s="1393"/>
      <c r="K5" s="1393"/>
      <c r="L5" s="1393"/>
      <c r="M5" s="1393"/>
      <c r="N5" s="1393"/>
      <c r="O5" s="1393"/>
      <c r="P5" s="1393"/>
      <c r="Q5" s="1393"/>
      <c r="R5" s="1393"/>
      <c r="S5" s="1394"/>
      <c r="T5" s="1379"/>
      <c r="U5" s="1380"/>
      <c r="V5" s="1380"/>
      <c r="W5" s="1380"/>
      <c r="X5" s="1380"/>
      <c r="Y5" s="1381"/>
      <c r="Z5" s="1063"/>
      <c r="AA5" s="1405"/>
      <c r="AB5" s="1406"/>
      <c r="AC5" s="1407"/>
      <c r="AD5" s="1408"/>
      <c r="AE5" s="1409"/>
      <c r="AF5" s="5" t="s">
        <v>35</v>
      </c>
      <c r="AG5" s="5" t="s">
        <v>36</v>
      </c>
      <c r="AH5" s="5" t="s">
        <v>37</v>
      </c>
      <c r="AI5" s="3"/>
      <c r="AJ5" s="1403"/>
      <c r="AK5" s="1404"/>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44" t="s">
        <v>38</v>
      </c>
      <c r="B7" s="1345"/>
      <c r="C7" s="1345"/>
      <c r="D7" s="1345"/>
      <c r="E7" s="1345"/>
      <c r="F7" s="1345"/>
      <c r="G7" s="1345"/>
      <c r="H7" s="1345"/>
      <c r="I7" s="1345"/>
      <c r="J7" s="1345"/>
      <c r="K7" s="1345"/>
      <c r="L7" s="1345"/>
      <c r="M7" s="1345"/>
      <c r="N7" s="1345"/>
      <c r="O7" s="1345"/>
      <c r="P7" s="1346"/>
      <c r="Q7" s="1345"/>
      <c r="R7" s="1345"/>
      <c r="S7" s="1346"/>
      <c r="T7" s="1345"/>
      <c r="U7" s="1347"/>
      <c r="V7" s="3"/>
      <c r="W7" s="1348" t="s">
        <v>39</v>
      </c>
      <c r="X7" s="1348"/>
      <c r="Y7" s="1348"/>
      <c r="Z7" s="6" t="s">
        <v>40</v>
      </c>
      <c r="AA7" s="7"/>
      <c r="AB7" s="7"/>
      <c r="AC7" s="1349" t="s">
        <v>41</v>
      </c>
      <c r="AD7" s="1349"/>
      <c r="AE7" s="1349"/>
      <c r="AF7" s="1349"/>
      <c r="AG7" s="1349"/>
      <c r="AH7" s="1349"/>
      <c r="AI7" s="1349"/>
      <c r="AJ7" s="1349"/>
      <c r="AK7" s="1349"/>
    </row>
    <row r="8" spans="1:51" ht="10.5" customHeight="1" x14ac:dyDescent="0.25">
      <c r="A8" s="1350">
        <v>1</v>
      </c>
      <c r="B8" s="1350" t="s">
        <v>162</v>
      </c>
      <c r="C8" s="1350"/>
      <c r="D8" s="1351"/>
      <c r="E8" s="1350">
        <v>2</v>
      </c>
      <c r="F8" s="1353" t="s">
        <v>25</v>
      </c>
      <c r="G8" s="1353"/>
      <c r="H8" s="1351"/>
      <c r="I8" s="1350">
        <v>3</v>
      </c>
      <c r="J8" s="1450" t="s">
        <v>42</v>
      </c>
      <c r="K8" s="1450"/>
      <c r="L8" s="1450"/>
      <c r="M8" s="1451"/>
      <c r="N8" s="1353">
        <v>4</v>
      </c>
      <c r="O8" s="1353" t="s">
        <v>43</v>
      </c>
      <c r="P8" s="1372"/>
      <c r="Q8" s="1353">
        <v>5</v>
      </c>
      <c r="R8" s="1353" t="s">
        <v>44</v>
      </c>
      <c r="S8" s="1372"/>
      <c r="T8" s="1353">
        <v>6</v>
      </c>
      <c r="U8" s="1353" t="s">
        <v>45</v>
      </c>
      <c r="V8" s="3"/>
      <c r="W8" s="1369" t="str">
        <f>EXPORTAR!D30</f>
        <v/>
      </c>
      <c r="X8" s="1369"/>
      <c r="Y8" s="1369"/>
      <c r="Z8" s="1439" t="str">
        <f>EXPORTAR!D31</f>
        <v/>
      </c>
      <c r="AA8" s="1440"/>
      <c r="AB8" s="1441"/>
      <c r="AC8" s="1445" t="s">
        <v>21</v>
      </c>
      <c r="AD8" s="1446"/>
      <c r="AE8" s="8" t="s">
        <v>46</v>
      </c>
      <c r="AF8" s="8" t="s">
        <v>47</v>
      </c>
      <c r="AG8" s="8" t="s">
        <v>48</v>
      </c>
      <c r="AH8" s="8" t="s">
        <v>49</v>
      </c>
      <c r="AI8" s="8" t="s">
        <v>50</v>
      </c>
      <c r="AJ8" s="8" t="s">
        <v>51</v>
      </c>
      <c r="AK8" s="8" t="s">
        <v>52</v>
      </c>
    </row>
    <row r="9" spans="1:51" ht="16.5" customHeight="1" x14ac:dyDescent="0.25">
      <c r="A9" s="1350"/>
      <c r="B9" s="1350"/>
      <c r="C9" s="1350"/>
      <c r="D9" s="1352"/>
      <c r="E9" s="1350"/>
      <c r="F9" s="1353"/>
      <c r="G9" s="1353"/>
      <c r="H9" s="1352"/>
      <c r="I9" s="1350"/>
      <c r="J9" s="1450"/>
      <c r="K9" s="1450"/>
      <c r="L9" s="1450"/>
      <c r="M9" s="1452"/>
      <c r="N9" s="1353"/>
      <c r="O9" s="1353"/>
      <c r="P9" s="1372"/>
      <c r="Q9" s="1353"/>
      <c r="R9" s="1353"/>
      <c r="S9" s="1372"/>
      <c r="T9" s="1353"/>
      <c r="U9" s="1353"/>
      <c r="V9" s="3"/>
      <c r="W9" s="1369"/>
      <c r="X9" s="1369"/>
      <c r="Y9" s="1369"/>
      <c r="Z9" s="1442"/>
      <c r="AA9" s="1443"/>
      <c r="AB9" s="1444"/>
      <c r="AC9" s="1447">
        <v>1</v>
      </c>
      <c r="AD9" s="1447"/>
      <c r="AE9" s="9">
        <v>2</v>
      </c>
      <c r="AF9" s="9">
        <v>3</v>
      </c>
      <c r="AG9" s="9">
        <v>4</v>
      </c>
      <c r="AH9" s="9">
        <v>5</v>
      </c>
      <c r="AI9" s="9">
        <v>6</v>
      </c>
      <c r="AJ9" s="9">
        <v>7</v>
      </c>
      <c r="AK9" s="9">
        <v>8</v>
      </c>
      <c r="AU9" s="10"/>
      <c r="AV9" s="10"/>
      <c r="AW9" s="10"/>
      <c r="AX9" s="10"/>
      <c r="AY9" s="10"/>
    </row>
    <row r="10" spans="1:51" ht="9.75" customHeight="1" x14ac:dyDescent="0.25">
      <c r="A10" s="1354">
        <v>7</v>
      </c>
      <c r="B10" s="1357" t="s">
        <v>53</v>
      </c>
      <c r="C10" s="1358"/>
      <c r="D10" s="1352"/>
      <c r="E10" s="1354">
        <v>8</v>
      </c>
      <c r="F10" s="1357" t="s">
        <v>54</v>
      </c>
      <c r="G10" s="1358"/>
      <c r="H10" s="1352"/>
      <c r="I10" s="1354">
        <v>9</v>
      </c>
      <c r="J10" s="1357" t="s">
        <v>55</v>
      </c>
      <c r="K10" s="1434"/>
      <c r="L10" s="1358"/>
      <c r="M10" s="1452"/>
      <c r="N10" s="1432">
        <v>10</v>
      </c>
      <c r="O10" s="1353" t="s">
        <v>56</v>
      </c>
      <c r="P10" s="1372"/>
      <c r="Q10" s="1353">
        <v>11</v>
      </c>
      <c r="R10" s="1353" t="s">
        <v>57</v>
      </c>
      <c r="S10" s="1372"/>
      <c r="T10" s="1353">
        <v>12</v>
      </c>
      <c r="U10" s="1353" t="s">
        <v>58</v>
      </c>
      <c r="V10" s="3"/>
      <c r="W10" s="6" t="s">
        <v>59</v>
      </c>
      <c r="X10" s="7"/>
      <c r="Y10" s="7"/>
      <c r="Z10" s="7"/>
      <c r="AA10" s="7"/>
      <c r="AB10" s="7"/>
      <c r="AC10" s="7"/>
      <c r="AD10" s="7"/>
      <c r="AE10" s="7"/>
      <c r="AF10" s="7"/>
      <c r="AG10" s="1349" t="s">
        <v>60</v>
      </c>
      <c r="AH10" s="1349"/>
      <c r="AI10" s="1453" t="s">
        <v>61</v>
      </c>
      <c r="AJ10" s="1454"/>
      <c r="AK10" s="1455"/>
    </row>
    <row r="11" spans="1:51" ht="9" customHeight="1" x14ac:dyDescent="0.25">
      <c r="A11" s="1355"/>
      <c r="B11" s="1359"/>
      <c r="C11" s="1360"/>
      <c r="D11" s="1352"/>
      <c r="E11" s="1355"/>
      <c r="F11" s="1359"/>
      <c r="G11" s="1360"/>
      <c r="H11" s="1352"/>
      <c r="I11" s="1355"/>
      <c r="J11" s="1359"/>
      <c r="K11" s="1435"/>
      <c r="L11" s="1360"/>
      <c r="M11" s="1452"/>
      <c r="N11" s="1437"/>
      <c r="O11" s="1353"/>
      <c r="P11" s="1372"/>
      <c r="Q11" s="1353"/>
      <c r="R11" s="1353"/>
      <c r="S11" s="1372"/>
      <c r="T11" s="1353"/>
      <c r="U11" s="1353"/>
      <c r="V11" s="3"/>
      <c r="W11" s="1363" t="str">
        <f>EXPORTAR!D33</f>
        <v/>
      </c>
      <c r="X11" s="1364"/>
      <c r="Y11" s="1364"/>
      <c r="Z11" s="1364"/>
      <c r="AA11" s="1364"/>
      <c r="AB11" s="1364"/>
      <c r="AC11" s="1364"/>
      <c r="AD11" s="1364"/>
      <c r="AE11" s="1364"/>
      <c r="AF11" s="1365"/>
      <c r="AG11" s="1416" t="str">
        <f>EXPORTAR!D32</f>
        <v/>
      </c>
      <c r="AH11" s="1416"/>
      <c r="AI11" s="1416" t="str">
        <f>EXPORTAR!D37</f>
        <v/>
      </c>
      <c r="AJ11" s="1416"/>
      <c r="AK11" s="1416"/>
    </row>
    <row r="12" spans="1:51" ht="9" customHeight="1" x14ac:dyDescent="0.25">
      <c r="A12" s="1356"/>
      <c r="B12" s="1361"/>
      <c r="C12" s="1362"/>
      <c r="D12" s="1352"/>
      <c r="E12" s="1356"/>
      <c r="F12" s="1361"/>
      <c r="G12" s="1362"/>
      <c r="H12" s="1352"/>
      <c r="I12" s="1356"/>
      <c r="J12" s="1361"/>
      <c r="K12" s="1436"/>
      <c r="L12" s="1362"/>
      <c r="M12" s="1452"/>
      <c r="N12" s="1433"/>
      <c r="O12" s="1353"/>
      <c r="P12" s="1372"/>
      <c r="Q12" s="1353"/>
      <c r="R12" s="1353"/>
      <c r="S12" s="1372"/>
      <c r="T12" s="1353"/>
      <c r="U12" s="1353"/>
      <c r="V12" s="3"/>
      <c r="W12" s="1366"/>
      <c r="X12" s="1367"/>
      <c r="Y12" s="1367"/>
      <c r="Z12" s="1367"/>
      <c r="AA12" s="1367"/>
      <c r="AB12" s="1367"/>
      <c r="AC12" s="1367"/>
      <c r="AD12" s="1367"/>
      <c r="AE12" s="1367"/>
      <c r="AF12" s="1368"/>
      <c r="AG12" s="1416"/>
      <c r="AH12" s="1416"/>
      <c r="AI12" s="1416"/>
      <c r="AJ12" s="1416"/>
      <c r="AK12" s="1416"/>
    </row>
    <row r="13" spans="1:51" ht="12" customHeight="1" x14ac:dyDescent="0.25">
      <c r="A13" s="1448">
        <v>13</v>
      </c>
      <c r="B13" s="1357" t="s">
        <v>62</v>
      </c>
      <c r="C13" s="1358"/>
      <c r="D13" s="1352"/>
      <c r="E13" s="1354">
        <v>14</v>
      </c>
      <c r="F13" s="1357" t="s">
        <v>63</v>
      </c>
      <c r="G13" s="1358"/>
      <c r="H13" s="1352"/>
      <c r="I13" s="1354">
        <v>15</v>
      </c>
      <c r="J13" s="1357" t="s">
        <v>64</v>
      </c>
      <c r="K13" s="1434"/>
      <c r="L13" s="1358"/>
      <c r="M13" s="1452"/>
      <c r="N13" s="1432">
        <v>16</v>
      </c>
      <c r="O13" s="1353" t="s">
        <v>65</v>
      </c>
      <c r="P13" s="44"/>
      <c r="Q13" s="1432">
        <v>17</v>
      </c>
      <c r="R13" s="1353" t="s">
        <v>66</v>
      </c>
      <c r="S13" s="44"/>
      <c r="T13" s="1432">
        <v>18</v>
      </c>
      <c r="U13" s="1370" t="s">
        <v>67</v>
      </c>
      <c r="V13" s="3"/>
      <c r="W13" s="1438" t="s">
        <v>68</v>
      </c>
      <c r="X13" s="1423"/>
      <c r="Y13" s="1424"/>
      <c r="Z13" s="1344" t="s">
        <v>163</v>
      </c>
      <c r="AA13" s="1345"/>
      <c r="AB13" s="1345"/>
      <c r="AC13" s="1345"/>
      <c r="AD13" s="1347"/>
      <c r="AE13" s="1344" t="s">
        <v>164</v>
      </c>
      <c r="AF13" s="1345"/>
      <c r="AG13" s="1345"/>
      <c r="AH13" s="1347"/>
      <c r="AI13" s="1420" t="s">
        <v>69</v>
      </c>
      <c r="AJ13" s="1420"/>
      <c r="AK13" s="1420"/>
    </row>
    <row r="14" spans="1:51" ht="19.5" customHeight="1" x14ac:dyDescent="0.25">
      <c r="A14" s="1449"/>
      <c r="B14" s="1361"/>
      <c r="C14" s="1362"/>
      <c r="D14" s="1352"/>
      <c r="E14" s="1356"/>
      <c r="F14" s="1361"/>
      <c r="G14" s="1362"/>
      <c r="H14" s="1352"/>
      <c r="I14" s="1356"/>
      <c r="J14" s="1361"/>
      <c r="K14" s="1436"/>
      <c r="L14" s="1362"/>
      <c r="M14" s="1452"/>
      <c r="N14" s="1433"/>
      <c r="O14" s="1353"/>
      <c r="P14" s="45"/>
      <c r="Q14" s="1433"/>
      <c r="R14" s="1353"/>
      <c r="S14" s="45"/>
      <c r="T14" s="1433"/>
      <c r="U14" s="1371"/>
      <c r="V14" s="3"/>
      <c r="W14" s="1456" t="str">
        <f>EXPORTAR!D41</f>
        <v/>
      </c>
      <c r="X14" s="1456"/>
      <c r="Y14" s="1456"/>
      <c r="Z14" s="1457" t="s">
        <v>70</v>
      </c>
      <c r="AA14" s="1458"/>
      <c r="AB14" s="1458"/>
      <c r="AC14" s="1458"/>
      <c r="AD14" s="1459"/>
      <c r="AE14" s="1457" t="s">
        <v>70</v>
      </c>
      <c r="AF14" s="1458"/>
      <c r="AG14" s="1458"/>
      <c r="AH14" s="1459"/>
      <c r="AI14" s="1460"/>
      <c r="AJ14" s="1460"/>
      <c r="AK14" s="1460"/>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7" t="s">
        <v>71</v>
      </c>
      <c r="B16" s="1418"/>
      <c r="C16" s="1418"/>
      <c r="D16" s="1418"/>
      <c r="E16" s="1418"/>
      <c r="F16" s="1418"/>
      <c r="G16" s="1418"/>
      <c r="H16" s="1418"/>
      <c r="I16" s="1418"/>
      <c r="J16" s="1418"/>
      <c r="K16" s="1418"/>
      <c r="L16" s="1418"/>
      <c r="M16" s="1418"/>
      <c r="N16" s="1418"/>
      <c r="O16" s="1418"/>
      <c r="P16" s="1418"/>
      <c r="Q16" s="1418"/>
      <c r="R16" s="1418"/>
      <c r="S16" s="1418"/>
      <c r="T16" s="1418"/>
      <c r="U16" s="1419"/>
      <c r="V16" s="3"/>
      <c r="W16" s="1420" t="s">
        <v>72</v>
      </c>
      <c r="X16" s="1420"/>
      <c r="Y16" s="1420"/>
      <c r="Z16" s="1420"/>
      <c r="AA16" s="1420"/>
      <c r="AB16" s="1420"/>
      <c r="AC16" s="1420"/>
      <c r="AD16" s="12"/>
      <c r="AE16" s="1421" t="s">
        <v>73</v>
      </c>
      <c r="AF16" s="1422"/>
      <c r="AG16" s="1422"/>
      <c r="AH16" s="1422"/>
      <c r="AI16" s="1422"/>
      <c r="AJ16" s="1423"/>
      <c r="AK16" s="1424"/>
    </row>
    <row r="17" spans="1:37" ht="9" customHeight="1" x14ac:dyDescent="0.25">
      <c r="A17" s="1425" t="s">
        <v>74</v>
      </c>
      <c r="B17" s="1425"/>
      <c r="C17" s="1425"/>
      <c r="D17" s="1425" t="s">
        <v>75</v>
      </c>
      <c r="E17" s="1425"/>
      <c r="F17" s="1425"/>
      <c r="G17" s="1425"/>
      <c r="H17" s="1425" t="s">
        <v>76</v>
      </c>
      <c r="I17" s="1425"/>
      <c r="J17" s="1425"/>
      <c r="K17" s="1425"/>
      <c r="L17" s="1425" t="s">
        <v>77</v>
      </c>
      <c r="M17" s="1425"/>
      <c r="N17" s="1425"/>
      <c r="O17" s="13" t="s">
        <v>78</v>
      </c>
      <c r="P17" s="1425" t="s">
        <v>79</v>
      </c>
      <c r="Q17" s="1425"/>
      <c r="R17" s="1425"/>
      <c r="S17" s="1425" t="s">
        <v>80</v>
      </c>
      <c r="T17" s="1425"/>
      <c r="U17" s="1425"/>
      <c r="V17" s="3"/>
      <c r="W17" s="1426" t="s">
        <v>33</v>
      </c>
      <c r="X17" s="1426"/>
      <c r="Y17" s="1426"/>
      <c r="Z17" s="1426"/>
      <c r="AA17" s="1426"/>
      <c r="AB17" s="1426"/>
      <c r="AC17" s="1426"/>
      <c r="AD17" s="3"/>
      <c r="AE17" s="1427" t="s">
        <v>81</v>
      </c>
      <c r="AF17" s="1428"/>
      <c r="AG17" s="1428"/>
      <c r="AH17" s="1428"/>
      <c r="AI17" s="1429"/>
      <c r="AJ17" s="1430" t="s">
        <v>82</v>
      </c>
      <c r="AK17" s="1431"/>
    </row>
    <row r="18" spans="1:37" ht="15" customHeight="1" x14ac:dyDescent="0.25">
      <c r="A18" s="1350"/>
      <c r="B18" s="1350"/>
      <c r="C18" s="1350"/>
      <c r="D18" s="1350"/>
      <c r="E18" s="1350"/>
      <c r="F18" s="1350"/>
      <c r="G18" s="1350"/>
      <c r="H18" s="1350"/>
      <c r="I18" s="1350"/>
      <c r="J18" s="1350"/>
      <c r="K18" s="1350"/>
      <c r="L18" s="1350"/>
      <c r="M18" s="1350"/>
      <c r="N18" s="1350"/>
      <c r="O18" s="13"/>
      <c r="P18" s="1425"/>
      <c r="Q18" s="1425"/>
      <c r="R18" s="1425"/>
      <c r="S18" s="1425"/>
      <c r="T18" s="1425"/>
      <c r="U18" s="1425"/>
      <c r="V18" s="3"/>
      <c r="W18" s="1447"/>
      <c r="X18" s="1447"/>
      <c r="Y18" s="1447"/>
      <c r="Z18" s="1447"/>
      <c r="AA18" s="1447"/>
      <c r="AB18" s="1447"/>
      <c r="AC18" s="1447"/>
      <c r="AD18" s="3"/>
      <c r="AE18" s="1461" t="str">
        <f>EXPORTAR!D35</f>
        <v/>
      </c>
      <c r="AF18" s="1462"/>
      <c r="AG18" s="1462"/>
      <c r="AH18" s="1462"/>
      <c r="AI18" s="1463"/>
      <c r="AJ18" s="1457" t="s">
        <v>165</v>
      </c>
      <c r="AK18" s="1464"/>
    </row>
    <row r="19" spans="1:37" ht="9" customHeight="1" x14ac:dyDescent="0.25">
      <c r="A19" s="1350" t="s">
        <v>83</v>
      </c>
      <c r="B19" s="1350"/>
      <c r="C19" s="1350"/>
      <c r="D19" s="1350" t="s">
        <v>10</v>
      </c>
      <c r="E19" s="1350"/>
      <c r="F19" s="1350"/>
      <c r="G19" s="1350"/>
      <c r="H19" s="1465" t="s">
        <v>84</v>
      </c>
      <c r="I19" s="1466"/>
      <c r="J19" s="1466"/>
      <c r="K19" s="1467"/>
      <c r="L19" s="1468" t="s">
        <v>85</v>
      </c>
      <c r="M19" s="1468"/>
      <c r="N19" s="1468"/>
      <c r="O19" s="13" t="s">
        <v>86</v>
      </c>
      <c r="P19" s="1425" t="s">
        <v>87</v>
      </c>
      <c r="Q19" s="1425"/>
      <c r="R19" s="1425"/>
      <c r="S19" s="1425" t="s">
        <v>88</v>
      </c>
      <c r="T19" s="1425"/>
      <c r="U19" s="1425"/>
      <c r="V19" s="3"/>
      <c r="W19" s="1469" t="s">
        <v>89</v>
      </c>
      <c r="X19" s="1470"/>
      <c r="Y19" s="1470"/>
      <c r="Z19" s="1470"/>
      <c r="AA19" s="1470"/>
      <c r="AB19" s="1470"/>
      <c r="AC19" s="1471"/>
      <c r="AD19" s="3"/>
      <c r="AE19" s="1472" t="s">
        <v>90</v>
      </c>
      <c r="AF19" s="1473"/>
      <c r="AG19" s="1473"/>
      <c r="AH19" s="1473"/>
      <c r="AI19" s="1474"/>
      <c r="AJ19" s="1430" t="s">
        <v>82</v>
      </c>
      <c r="AK19" s="1431"/>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475" t="str">
        <f>EXPORTAR!D38</f>
        <v/>
      </c>
      <c r="X20" s="1476"/>
      <c r="Y20" s="1476"/>
      <c r="Z20" s="1476"/>
      <c r="AA20" s="1476"/>
      <c r="AB20" s="1476"/>
      <c r="AC20" s="1477"/>
      <c r="AD20" s="3"/>
      <c r="AE20" s="1481" t="str">
        <f>EXPORTAR!D36</f>
        <v/>
      </c>
      <c r="AF20" s="1482"/>
      <c r="AG20" s="1482"/>
      <c r="AH20" s="1482"/>
      <c r="AI20" s="1483"/>
      <c r="AJ20" s="1487" t="s">
        <v>94</v>
      </c>
      <c r="AK20" s="1488"/>
    </row>
    <row r="21" spans="1:37" ht="12.75" customHeight="1" x14ac:dyDescent="0.25">
      <c r="A21" s="1491"/>
      <c r="B21" s="1491"/>
      <c r="C21" s="1491"/>
      <c r="D21" s="1491"/>
      <c r="E21" s="1491"/>
      <c r="F21" s="1491"/>
      <c r="G21" s="1491"/>
      <c r="H21" s="1492"/>
      <c r="I21" s="1492"/>
      <c r="J21" s="1492"/>
      <c r="K21" s="1492"/>
      <c r="L21" s="1493"/>
      <c r="M21" s="1493"/>
      <c r="N21" s="1493"/>
      <c r="O21" s="1493"/>
      <c r="P21" s="1493"/>
      <c r="Q21" s="1493"/>
      <c r="R21" s="1493"/>
      <c r="S21" s="1493"/>
      <c r="T21" s="1493"/>
      <c r="U21" s="1493"/>
      <c r="V21" s="3"/>
      <c r="W21" s="1478"/>
      <c r="X21" s="1479"/>
      <c r="Y21" s="1479"/>
      <c r="Z21" s="1479"/>
      <c r="AA21" s="1479"/>
      <c r="AB21" s="1479"/>
      <c r="AC21" s="1480"/>
      <c r="AD21" s="3"/>
      <c r="AE21" s="1484"/>
      <c r="AF21" s="1485"/>
      <c r="AG21" s="1485"/>
      <c r="AH21" s="1485"/>
      <c r="AI21" s="1486"/>
      <c r="AJ21" s="1489"/>
      <c r="AK21" s="1490"/>
    </row>
    <row r="22" spans="1:37" ht="9.75" customHeight="1" x14ac:dyDescent="0.25">
      <c r="A22" s="1501" t="s">
        <v>91</v>
      </c>
      <c r="B22" s="1501"/>
      <c r="C22" s="1501"/>
      <c r="D22" s="1501"/>
      <c r="E22" s="1501"/>
      <c r="F22" s="1501"/>
      <c r="G22" s="1501"/>
      <c r="H22" s="1501"/>
      <c r="I22" s="1501"/>
      <c r="J22" s="1501"/>
      <c r="K22" s="1501"/>
      <c r="L22" s="1501"/>
      <c r="M22" s="1501"/>
      <c r="N22" s="1501"/>
      <c r="O22" s="1501"/>
      <c r="P22" s="1501"/>
      <c r="Q22" s="1501"/>
      <c r="R22" s="1501"/>
      <c r="S22" s="1501"/>
      <c r="T22" s="1501"/>
      <c r="U22" s="1501"/>
      <c r="V22" s="3"/>
      <c r="W22" s="14"/>
      <c r="X22" s="14"/>
      <c r="Y22" s="14"/>
      <c r="Z22" s="14"/>
      <c r="AA22" s="14"/>
      <c r="AB22" s="14"/>
      <c r="AC22" s="3"/>
      <c r="AD22" s="3"/>
      <c r="AE22" s="1502" t="s">
        <v>92</v>
      </c>
      <c r="AF22" s="1503"/>
      <c r="AG22" s="1503"/>
      <c r="AH22" s="1503"/>
      <c r="AI22" s="1503"/>
      <c r="AJ22" s="1430" t="s">
        <v>82</v>
      </c>
      <c r="AK22" s="1431"/>
    </row>
    <row r="23" spans="1:37" ht="18" customHeight="1" x14ac:dyDescent="0.25">
      <c r="A23" s="1501"/>
      <c r="B23" s="1501"/>
      <c r="C23" s="1501"/>
      <c r="D23" s="1501"/>
      <c r="E23" s="1501"/>
      <c r="F23" s="1501"/>
      <c r="G23" s="1501"/>
      <c r="H23" s="1501"/>
      <c r="I23" s="1501"/>
      <c r="J23" s="1501"/>
      <c r="K23" s="1501"/>
      <c r="L23" s="1501"/>
      <c r="M23" s="1501"/>
      <c r="N23" s="1501"/>
      <c r="O23" s="1501"/>
      <c r="P23" s="1501"/>
      <c r="Q23" s="1501"/>
      <c r="R23" s="1501"/>
      <c r="S23" s="1501"/>
      <c r="T23" s="1501"/>
      <c r="U23" s="1501"/>
      <c r="V23" s="3"/>
      <c r="W23" s="1453" t="s">
        <v>93</v>
      </c>
      <c r="X23" s="1454"/>
      <c r="Y23" s="1454"/>
      <c r="Z23" s="1454"/>
      <c r="AA23" s="1454"/>
      <c r="AB23" s="1454"/>
      <c r="AC23" s="1455"/>
      <c r="AD23" s="3"/>
      <c r="AE23" s="1461" t="str">
        <f>EXPORTAR!D34</f>
        <v/>
      </c>
      <c r="AF23" s="1462"/>
      <c r="AG23" s="1462"/>
      <c r="AH23" s="1462"/>
      <c r="AI23" s="1463"/>
      <c r="AJ23" s="1457" t="s">
        <v>165</v>
      </c>
      <c r="AK23" s="1464"/>
    </row>
    <row r="24" spans="1:37" ht="10.5" customHeight="1" x14ac:dyDescent="0.25">
      <c r="A24" s="1465" t="s">
        <v>95</v>
      </c>
      <c r="B24" s="1466"/>
      <c r="C24" s="1466"/>
      <c r="D24" s="1466"/>
      <c r="E24" s="1466"/>
      <c r="F24" s="1466"/>
      <c r="G24" s="1466"/>
      <c r="H24" s="1467"/>
      <c r="I24" s="1465" t="s">
        <v>96</v>
      </c>
      <c r="J24" s="1466"/>
      <c r="K24" s="1466"/>
      <c r="L24" s="1466"/>
      <c r="M24" s="1466"/>
      <c r="N24" s="1466"/>
      <c r="O24" s="1467"/>
      <c r="P24" s="1465" t="s">
        <v>97</v>
      </c>
      <c r="Q24" s="1466"/>
      <c r="R24" s="1466"/>
      <c r="S24" s="1466"/>
      <c r="T24" s="1466"/>
      <c r="U24" s="1467"/>
      <c r="V24" s="3"/>
      <c r="W24" s="1497" t="s">
        <v>98</v>
      </c>
      <c r="X24" s="1497"/>
      <c r="Y24" s="1498" t="s">
        <v>99</v>
      </c>
      <c r="Z24" s="1499"/>
      <c r="AA24" s="1499"/>
      <c r="AB24" s="1499"/>
      <c r="AC24" s="1500"/>
      <c r="AD24" s="3"/>
      <c r="AE24" s="1427" t="s">
        <v>100</v>
      </c>
      <c r="AF24" s="1428"/>
      <c r="AG24" s="1428"/>
      <c r="AH24" s="1428"/>
      <c r="AI24" s="1428"/>
      <c r="AJ24" s="1428"/>
      <c r="AK24" s="1429"/>
    </row>
    <row r="25" spans="1:37" ht="24" customHeight="1" x14ac:dyDescent="0.25">
      <c r="A25" s="1510" t="str">
        <f>EXPORTAR!D9</f>
        <v/>
      </c>
      <c r="B25" s="1511"/>
      <c r="C25" s="1511"/>
      <c r="D25" s="1511"/>
      <c r="E25" s="1511"/>
      <c r="F25" s="1511"/>
      <c r="G25" s="1511"/>
      <c r="H25" s="49"/>
      <c r="I25" s="1510" t="str">
        <f>EXPORTAR!D10</f>
        <v/>
      </c>
      <c r="J25" s="1511"/>
      <c r="K25" s="1511"/>
      <c r="L25" s="1511"/>
      <c r="M25" s="1511"/>
      <c r="N25" s="1511"/>
      <c r="O25" s="1511"/>
      <c r="P25" s="1510">
        <f>EXPORTAR!D8</f>
        <v>0</v>
      </c>
      <c r="Q25" s="1511"/>
      <c r="R25" s="1511"/>
      <c r="S25" s="1511"/>
      <c r="T25" s="1511"/>
      <c r="U25" s="1512"/>
      <c r="V25" s="3"/>
      <c r="W25" s="1513" t="s">
        <v>101</v>
      </c>
      <c r="X25" s="1513" t="s">
        <v>102</v>
      </c>
      <c r="Y25" s="1513" t="s">
        <v>103</v>
      </c>
      <c r="Z25" s="1513" t="s">
        <v>104</v>
      </c>
      <c r="AA25" s="1523" t="s">
        <v>105</v>
      </c>
      <c r="AB25" s="1513" t="s">
        <v>106</v>
      </c>
      <c r="AC25" s="1514"/>
      <c r="AD25" s="15"/>
      <c r="AE25" s="1504" t="str">
        <f>IF(OR(ISBLANK(EXPORTAR!D42),EXPORTAR!D42=""),"",EXPORTAR!D42)</f>
        <v/>
      </c>
      <c r="AF25" s="1505"/>
      <c r="AG25" s="1505"/>
      <c r="AH25" s="1505"/>
      <c r="AI25" s="1505"/>
      <c r="AJ25" s="1505"/>
      <c r="AK25" s="1506"/>
    </row>
    <row r="26" spans="1:37" ht="9" customHeight="1" x14ac:dyDescent="0.25">
      <c r="A26" s="1395" t="s">
        <v>107</v>
      </c>
      <c r="B26" s="1396"/>
      <c r="C26" s="16" t="s">
        <v>108</v>
      </c>
      <c r="D26" s="1397" t="s">
        <v>109</v>
      </c>
      <c r="E26" s="1398"/>
      <c r="F26" s="1399"/>
      <c r="G26" s="1397" t="s">
        <v>110</v>
      </c>
      <c r="H26" s="1397"/>
      <c r="I26" s="1397"/>
      <c r="J26" s="1397" t="s">
        <v>111</v>
      </c>
      <c r="K26" s="1399"/>
      <c r="L26" s="1397" t="s">
        <v>112</v>
      </c>
      <c r="M26" s="1398"/>
      <c r="N26" s="1399"/>
      <c r="O26" s="17" t="s">
        <v>113</v>
      </c>
      <c r="P26" s="1397" t="s">
        <v>114</v>
      </c>
      <c r="Q26" s="1398"/>
      <c r="R26" s="1399"/>
      <c r="S26" s="1397" t="s">
        <v>115</v>
      </c>
      <c r="T26" s="1398"/>
      <c r="U26" s="1399"/>
      <c r="V26" s="3"/>
      <c r="W26" s="1513"/>
      <c r="X26" s="1514"/>
      <c r="Y26" s="1514"/>
      <c r="Z26" s="1513"/>
      <c r="AA26" s="1524"/>
      <c r="AB26" s="1514"/>
      <c r="AC26" s="1514"/>
      <c r="AD26" s="18"/>
      <c r="AE26" s="1507"/>
      <c r="AF26" s="1508"/>
      <c r="AG26" s="1508"/>
      <c r="AH26" s="1508"/>
      <c r="AI26" s="1508"/>
      <c r="AJ26" s="1508"/>
      <c r="AK26" s="1509"/>
    </row>
    <row r="27" spans="1:37" ht="9" customHeight="1" x14ac:dyDescent="0.25">
      <c r="A27" s="1515" t="s">
        <v>116</v>
      </c>
      <c r="B27" s="1516"/>
      <c r="C27" s="1519" t="s">
        <v>117</v>
      </c>
      <c r="D27" s="1515" t="s">
        <v>118</v>
      </c>
      <c r="E27" s="1521"/>
      <c r="F27" s="1516"/>
      <c r="G27" s="1515" t="s">
        <v>119</v>
      </c>
      <c r="H27" s="1515"/>
      <c r="I27" s="1515"/>
      <c r="J27" s="1515" t="s">
        <v>120</v>
      </c>
      <c r="K27" s="1516"/>
      <c r="L27" s="1515" t="s">
        <v>121</v>
      </c>
      <c r="M27" s="1521"/>
      <c r="N27" s="1516"/>
      <c r="O27" s="1519" t="s">
        <v>122</v>
      </c>
      <c r="P27" s="1515" t="s">
        <v>123</v>
      </c>
      <c r="Q27" s="1521"/>
      <c r="R27" s="1516"/>
      <c r="S27" s="1526" t="str">
        <f>EXPORTAR!D11</f>
        <v/>
      </c>
      <c r="T27" s="1527"/>
      <c r="U27" s="1528"/>
      <c r="V27" s="3"/>
      <c r="W27" s="1532" t="s">
        <v>115</v>
      </c>
      <c r="X27" s="1532"/>
      <c r="Y27" s="1532"/>
      <c r="Z27" s="1497" t="s">
        <v>124</v>
      </c>
      <c r="AA27" s="1497"/>
      <c r="AB27" s="1497"/>
      <c r="AC27" s="1497"/>
      <c r="AD27" s="19"/>
      <c r="AE27" s="1533"/>
      <c r="AF27" s="1533"/>
      <c r="AG27" s="1533"/>
      <c r="AH27" s="1533"/>
      <c r="AI27" s="1533"/>
      <c r="AJ27" s="1533"/>
      <c r="AK27" s="1533"/>
    </row>
    <row r="28" spans="1:37" ht="10.5" customHeight="1" x14ac:dyDescent="0.25">
      <c r="A28" s="1517"/>
      <c r="B28" s="1518"/>
      <c r="C28" s="1520"/>
      <c r="D28" s="1517"/>
      <c r="E28" s="1522"/>
      <c r="F28" s="1518"/>
      <c r="G28" s="1515"/>
      <c r="H28" s="1515"/>
      <c r="I28" s="1515"/>
      <c r="J28" s="1517"/>
      <c r="K28" s="1518"/>
      <c r="L28" s="1517"/>
      <c r="M28" s="1522"/>
      <c r="N28" s="1518"/>
      <c r="O28" s="1520"/>
      <c r="P28" s="1517"/>
      <c r="Q28" s="1522"/>
      <c r="R28" s="1518"/>
      <c r="S28" s="1529"/>
      <c r="T28" s="1530"/>
      <c r="U28" s="1531"/>
      <c r="V28" s="3"/>
      <c r="W28" s="1534"/>
      <c r="X28" s="1535"/>
      <c r="Y28" s="1536"/>
      <c r="Z28" s="20" t="s">
        <v>35</v>
      </c>
      <c r="AA28" s="20" t="s">
        <v>36</v>
      </c>
      <c r="AB28" s="1498" t="s">
        <v>37</v>
      </c>
      <c r="AC28" s="1500"/>
      <c r="AD28" s="19"/>
      <c r="AE28" s="1438" t="s">
        <v>125</v>
      </c>
      <c r="AF28" s="1423"/>
      <c r="AG28" s="1423"/>
      <c r="AH28" s="1423"/>
      <c r="AI28" s="1423"/>
      <c r="AJ28" s="1423"/>
      <c r="AK28" s="1424"/>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537"/>
      <c r="X29" s="1538"/>
      <c r="Y29" s="1539"/>
      <c r="Z29" s="1543"/>
      <c r="AA29" s="1543"/>
      <c r="AB29" s="1534"/>
      <c r="AC29" s="1536"/>
      <c r="AD29" s="24"/>
      <c r="AE29" s="25" t="s">
        <v>167</v>
      </c>
      <c r="AF29" s="25" t="s">
        <v>168</v>
      </c>
      <c r="AG29" s="52" t="s">
        <v>169</v>
      </c>
      <c r="AH29" s="25" t="s">
        <v>170</v>
      </c>
      <c r="AI29" s="25" t="s">
        <v>171</v>
      </c>
      <c r="AJ29" s="1571" t="s">
        <v>67</v>
      </c>
      <c r="AK29" s="1572"/>
    </row>
    <row r="30" spans="1:37" ht="19.5" customHeight="1" x14ac:dyDescent="0.25">
      <c r="A30" s="1573" t="str">
        <f>EXPORTAR!D12</f>
        <v/>
      </c>
      <c r="B30" s="1574"/>
      <c r="C30" s="1574"/>
      <c r="D30" s="1574"/>
      <c r="E30" s="1574"/>
      <c r="F30" s="1574"/>
      <c r="G30" s="1574"/>
      <c r="H30" s="1574"/>
      <c r="I30" s="1574"/>
      <c r="J30" s="1574"/>
      <c r="K30" s="1574"/>
      <c r="L30" s="1575"/>
      <c r="M30" s="1573" t="str">
        <f>EXPORTAR!D13</f>
        <v/>
      </c>
      <c r="N30" s="1576"/>
      <c r="O30" s="1576"/>
      <c r="P30" s="1576"/>
      <c r="Q30" s="1576"/>
      <c r="R30" s="1575"/>
      <c r="S30" s="1577" t="str">
        <f>EXPORTAR!D14</f>
        <v/>
      </c>
      <c r="T30" s="1578"/>
      <c r="U30" s="1431"/>
      <c r="V30" s="3"/>
      <c r="W30" s="1540"/>
      <c r="X30" s="1541"/>
      <c r="Y30" s="1542"/>
      <c r="Z30" s="1544"/>
      <c r="AA30" s="1544"/>
      <c r="AB30" s="1540"/>
      <c r="AC30" s="1542"/>
      <c r="AD30" s="19"/>
      <c r="AE30" s="1525" t="s">
        <v>126</v>
      </c>
      <c r="AF30" s="1525" t="s">
        <v>127</v>
      </c>
      <c r="AG30" s="1525" t="s">
        <v>128</v>
      </c>
      <c r="AH30" s="1525" t="s">
        <v>129</v>
      </c>
      <c r="AI30" s="1525" t="s">
        <v>130</v>
      </c>
      <c r="AJ30" s="1554" t="s">
        <v>131</v>
      </c>
      <c r="AK30" s="1536"/>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97"/>
      <c r="AF31" s="1497"/>
      <c r="AG31" s="1497"/>
      <c r="AH31" s="1497"/>
      <c r="AI31" s="1497"/>
      <c r="AJ31" s="1540"/>
      <c r="AK31" s="1542"/>
    </row>
    <row r="32" spans="1:37" ht="9" customHeight="1" x14ac:dyDescent="0.25">
      <c r="A32" s="1385"/>
      <c r="B32" s="1555"/>
      <c r="C32" s="1555"/>
      <c r="D32" s="1555"/>
      <c r="E32" s="1555"/>
      <c r="F32" s="1555"/>
      <c r="G32" s="1555"/>
      <c r="H32" s="1555"/>
      <c r="I32" s="1555"/>
      <c r="J32" s="1555"/>
      <c r="K32" s="1555"/>
      <c r="L32" s="1555"/>
      <c r="M32" s="1555"/>
      <c r="N32" s="1555"/>
      <c r="O32" s="1555"/>
      <c r="P32" s="1555"/>
      <c r="Q32" s="1555"/>
      <c r="R32" s="1555"/>
      <c r="S32" s="1555"/>
      <c r="T32" s="1555"/>
      <c r="U32" s="1387"/>
      <c r="V32" s="3"/>
      <c r="W32" s="1453" t="s">
        <v>133</v>
      </c>
      <c r="X32" s="1454"/>
      <c r="Y32" s="1454"/>
      <c r="Z32" s="1454"/>
      <c r="AA32" s="1454"/>
      <c r="AB32" s="1454"/>
      <c r="AC32" s="1455"/>
      <c r="AD32" s="19"/>
      <c r="AE32" s="1453" t="s">
        <v>134</v>
      </c>
      <c r="AF32" s="1454"/>
      <c r="AG32" s="1454"/>
      <c r="AH32" s="1454"/>
      <c r="AI32" s="1454"/>
      <c r="AJ32" s="1454"/>
      <c r="AK32" s="1455"/>
    </row>
    <row r="33" spans="1:37" ht="9.75" customHeight="1" thickBot="1" x14ac:dyDescent="0.3">
      <c r="A33" s="1556"/>
      <c r="B33" s="1557"/>
      <c r="C33" s="1557"/>
      <c r="D33" s="1557"/>
      <c r="E33" s="1557"/>
      <c r="F33" s="1557"/>
      <c r="G33" s="1557"/>
      <c r="H33" s="1557"/>
      <c r="I33" s="1557"/>
      <c r="J33" s="1557"/>
      <c r="K33" s="1557"/>
      <c r="L33" s="1557"/>
      <c r="M33" s="1557"/>
      <c r="N33" s="1557"/>
      <c r="O33" s="1557"/>
      <c r="P33" s="1557"/>
      <c r="Q33" s="1557"/>
      <c r="R33" s="1557"/>
      <c r="S33" s="1557"/>
      <c r="T33" s="1557"/>
      <c r="U33" s="1558"/>
      <c r="V33" s="3"/>
      <c r="W33" s="1559" t="s">
        <v>135</v>
      </c>
      <c r="X33" s="1562" t="s">
        <v>136</v>
      </c>
      <c r="Y33" s="1563"/>
      <c r="Z33" s="1559" t="s">
        <v>137</v>
      </c>
      <c r="AA33" s="1559" t="s">
        <v>138</v>
      </c>
      <c r="AB33" s="1554" t="s">
        <v>139</v>
      </c>
      <c r="AC33" s="1568"/>
      <c r="AD33" s="30"/>
      <c r="AE33" s="31" t="s">
        <v>30</v>
      </c>
      <c r="AF33" s="32"/>
      <c r="AG33" s="32"/>
      <c r="AH33" s="32"/>
      <c r="AI33" s="32"/>
      <c r="AJ33" s="1545" t="s">
        <v>108</v>
      </c>
      <c r="AK33" s="1546"/>
    </row>
    <row r="34" spans="1:37" ht="9.75" customHeight="1" x14ac:dyDescent="0.25">
      <c r="A34" s="1492"/>
      <c r="B34" s="1492"/>
      <c r="C34" s="1492"/>
      <c r="D34" s="1492"/>
      <c r="E34" s="1492"/>
      <c r="F34" s="1492"/>
      <c r="G34" s="1492"/>
      <c r="H34" s="1492"/>
      <c r="I34" s="1492"/>
      <c r="J34" s="1492"/>
      <c r="K34" s="1492"/>
      <c r="L34" s="1492"/>
      <c r="M34" s="1492"/>
      <c r="N34" s="1492"/>
      <c r="O34" s="1492"/>
      <c r="P34" s="1492"/>
      <c r="Q34" s="1492"/>
      <c r="R34" s="1492"/>
      <c r="S34" s="1492"/>
      <c r="T34" s="1492"/>
      <c r="U34" s="1492"/>
      <c r="V34" s="3"/>
      <c r="W34" s="1560"/>
      <c r="X34" s="1564"/>
      <c r="Y34" s="1565"/>
      <c r="Z34" s="1560"/>
      <c r="AA34" s="1560"/>
      <c r="AB34" s="1537"/>
      <c r="AC34" s="1539"/>
      <c r="AD34" s="33"/>
      <c r="AE34" s="34"/>
      <c r="AF34" s="35"/>
      <c r="AG34" s="35"/>
      <c r="AH34" s="35"/>
      <c r="AI34" s="35"/>
      <c r="AJ34" s="1547"/>
      <c r="AK34" s="1548"/>
    </row>
    <row r="35" spans="1:37" ht="9.75" customHeight="1" x14ac:dyDescent="0.25">
      <c r="A35" s="1551" t="s">
        <v>140</v>
      </c>
      <c r="B35" s="1551"/>
      <c r="C35" s="1551"/>
      <c r="D35" s="1551"/>
      <c r="E35" s="1551"/>
      <c r="F35" s="1551"/>
      <c r="G35" s="1551"/>
      <c r="H35" s="1551"/>
      <c r="I35" s="1551"/>
      <c r="J35" s="1551"/>
      <c r="K35" s="1551"/>
      <c r="L35" s="1551"/>
      <c r="M35" s="1551"/>
      <c r="N35" s="1551"/>
      <c r="O35" s="1551"/>
      <c r="P35" s="1551"/>
      <c r="Q35" s="1551"/>
      <c r="R35" s="1551"/>
      <c r="S35" s="1551"/>
      <c r="T35" s="1551"/>
      <c r="U35" s="1551"/>
      <c r="V35" s="3"/>
      <c r="W35" s="1560"/>
      <c r="X35" s="1564"/>
      <c r="Y35" s="1565"/>
      <c r="Z35" s="1560"/>
      <c r="AA35" s="1560"/>
      <c r="AB35" s="1537"/>
      <c r="AC35" s="1539"/>
      <c r="AD35" s="33"/>
      <c r="AE35" s="34"/>
      <c r="AF35" s="35"/>
      <c r="AG35" s="35"/>
      <c r="AH35" s="35"/>
      <c r="AI35" s="35"/>
      <c r="AJ35" s="1547"/>
      <c r="AK35" s="1548"/>
    </row>
    <row r="36" spans="1:37" ht="9.75" customHeight="1" x14ac:dyDescent="0.25">
      <c r="A36" s="1552"/>
      <c r="B36" s="1552"/>
      <c r="C36" s="1552"/>
      <c r="D36" s="1552"/>
      <c r="E36" s="1552"/>
      <c r="F36" s="1552"/>
      <c r="G36" s="1552"/>
      <c r="H36" s="1552"/>
      <c r="I36" s="1552"/>
      <c r="J36" s="1552"/>
      <c r="K36" s="1552"/>
      <c r="L36" s="1552"/>
      <c r="M36" s="1552"/>
      <c r="N36" s="1552"/>
      <c r="O36" s="1552"/>
      <c r="P36" s="1552"/>
      <c r="Q36" s="1552"/>
      <c r="R36" s="1552"/>
      <c r="S36" s="1552"/>
      <c r="T36" s="1552"/>
      <c r="U36" s="1552"/>
      <c r="V36" s="3"/>
      <c r="W36" s="1561"/>
      <c r="X36" s="1566"/>
      <c r="Y36" s="1567"/>
      <c r="Z36" s="1561"/>
      <c r="AA36" s="1561"/>
      <c r="AB36" s="1569"/>
      <c r="AC36" s="1570"/>
      <c r="AD36" s="35"/>
      <c r="AE36" s="36"/>
      <c r="AF36" s="37"/>
      <c r="AG36" s="37"/>
      <c r="AH36" s="37"/>
      <c r="AI36" s="37"/>
      <c r="AJ36" s="1549"/>
      <c r="AK36" s="1550"/>
    </row>
    <row r="37" spans="1:37" ht="9.75" customHeight="1" x14ac:dyDescent="0.25">
      <c r="A37" s="1465" t="s">
        <v>95</v>
      </c>
      <c r="B37" s="1466"/>
      <c r="C37" s="1466"/>
      <c r="D37" s="1466"/>
      <c r="E37" s="1466"/>
      <c r="F37" s="1466"/>
      <c r="G37" s="1466"/>
      <c r="H37" s="1467"/>
      <c r="I37" s="1465" t="s">
        <v>96</v>
      </c>
      <c r="J37" s="1466"/>
      <c r="K37" s="1466"/>
      <c r="L37" s="1466"/>
      <c r="M37" s="1466"/>
      <c r="N37" s="1466"/>
      <c r="O37" s="1467"/>
      <c r="P37" s="1465" t="s">
        <v>97</v>
      </c>
      <c r="Q37" s="1466"/>
      <c r="R37" s="1466"/>
      <c r="S37" s="1466"/>
      <c r="T37" s="1466"/>
      <c r="U37" s="1467"/>
      <c r="V37" s="3"/>
      <c r="W37" s="1553"/>
      <c r="X37" s="1553"/>
      <c r="Y37" s="1553"/>
      <c r="Z37" s="1553"/>
      <c r="AA37" s="1553"/>
      <c r="AB37" s="1553"/>
      <c r="AC37" s="1553"/>
      <c r="AD37" s="1553"/>
      <c r="AE37" s="1553"/>
      <c r="AF37" s="1553"/>
      <c r="AG37" s="1553"/>
      <c r="AH37" s="1553"/>
      <c r="AI37" s="1553"/>
      <c r="AJ37" s="1553"/>
      <c r="AK37" s="1553"/>
    </row>
    <row r="38" spans="1:37" ht="12" customHeight="1" x14ac:dyDescent="0.25">
      <c r="A38" s="1604" t="str">
        <f>EXPORTAR!D17</f>
        <v/>
      </c>
      <c r="B38" s="1605"/>
      <c r="C38" s="1605"/>
      <c r="D38" s="1605"/>
      <c r="E38" s="1605"/>
      <c r="F38" s="1605"/>
      <c r="G38" s="1605"/>
      <c r="H38" s="1606"/>
      <c r="I38" s="1604" t="str">
        <f>EXPORTAR!D18</f>
        <v/>
      </c>
      <c r="J38" s="1605"/>
      <c r="K38" s="1605"/>
      <c r="L38" s="1605"/>
      <c r="M38" s="1605"/>
      <c r="N38" s="1605"/>
      <c r="O38" s="1606"/>
      <c r="P38" s="1604">
        <f>EXPORTAR!D16</f>
        <v>0</v>
      </c>
      <c r="Q38" s="1605"/>
      <c r="R38" s="1605"/>
      <c r="S38" s="1605"/>
      <c r="T38" s="1605"/>
      <c r="U38" s="1606"/>
      <c r="V38" s="3"/>
      <c r="W38" s="1349" t="s">
        <v>141</v>
      </c>
      <c r="X38" s="1349"/>
      <c r="Y38" s="1349"/>
      <c r="Z38" s="1349"/>
      <c r="AA38" s="1349"/>
      <c r="AB38" s="1349"/>
      <c r="AC38" s="1349"/>
      <c r="AD38" s="1349"/>
      <c r="AE38" s="1349"/>
      <c r="AF38" s="1349"/>
      <c r="AG38" s="1349"/>
      <c r="AH38" s="1349"/>
      <c r="AI38" s="1349"/>
      <c r="AJ38" s="1349"/>
      <c r="AK38" s="1349"/>
    </row>
    <row r="39" spans="1:37" ht="5.25" customHeight="1" x14ac:dyDescent="0.25">
      <c r="A39" s="1607"/>
      <c r="B39" s="1608"/>
      <c r="C39" s="1608"/>
      <c r="D39" s="1608"/>
      <c r="E39" s="1608"/>
      <c r="F39" s="1608"/>
      <c r="G39" s="1608"/>
      <c r="H39" s="1609"/>
      <c r="I39" s="1607"/>
      <c r="J39" s="1608"/>
      <c r="K39" s="1608"/>
      <c r="L39" s="1608"/>
      <c r="M39" s="1608"/>
      <c r="N39" s="1608"/>
      <c r="O39" s="1609"/>
      <c r="P39" s="1607"/>
      <c r="Q39" s="1608"/>
      <c r="R39" s="1608"/>
      <c r="S39" s="1608"/>
      <c r="T39" s="1608"/>
      <c r="U39" s="1609"/>
      <c r="V39" s="3"/>
      <c r="W39" s="1579" t="s">
        <v>142</v>
      </c>
      <c r="X39" s="1580"/>
      <c r="Y39" s="1580"/>
      <c r="Z39" s="1580"/>
      <c r="AA39" s="1580"/>
      <c r="AB39" s="1580"/>
      <c r="AC39" s="1580"/>
      <c r="AD39" s="1580"/>
      <c r="AE39" s="1580"/>
      <c r="AF39" s="1580"/>
      <c r="AG39" s="1580"/>
      <c r="AH39" s="1580"/>
      <c r="AI39" s="1580"/>
      <c r="AJ39" s="1580"/>
      <c r="AK39" s="1581"/>
    </row>
    <row r="40" spans="1:37" ht="3" customHeight="1" x14ac:dyDescent="0.25">
      <c r="A40" s="1610"/>
      <c r="B40" s="1611"/>
      <c r="C40" s="1611"/>
      <c r="D40" s="1611"/>
      <c r="E40" s="1611"/>
      <c r="F40" s="1611"/>
      <c r="G40" s="1611"/>
      <c r="H40" s="1612"/>
      <c r="I40" s="1610"/>
      <c r="J40" s="1611"/>
      <c r="K40" s="1611"/>
      <c r="L40" s="1611"/>
      <c r="M40" s="1611"/>
      <c r="N40" s="1611"/>
      <c r="O40" s="1612"/>
      <c r="P40" s="1610"/>
      <c r="Q40" s="1611"/>
      <c r="R40" s="1611"/>
      <c r="S40" s="1611"/>
      <c r="T40" s="1611"/>
      <c r="U40" s="1612"/>
      <c r="V40" s="3"/>
      <c r="W40" s="1579"/>
      <c r="X40" s="1580"/>
      <c r="Y40" s="1580"/>
      <c r="Z40" s="1580"/>
      <c r="AA40" s="1580"/>
      <c r="AB40" s="1580"/>
      <c r="AC40" s="1580"/>
      <c r="AD40" s="1580"/>
      <c r="AE40" s="1580"/>
      <c r="AF40" s="1580"/>
      <c r="AG40" s="1580"/>
      <c r="AH40" s="1580"/>
      <c r="AI40" s="1580"/>
      <c r="AJ40" s="1580"/>
      <c r="AK40" s="1581"/>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397" t="s">
        <v>115</v>
      </c>
      <c r="T41" s="1398"/>
      <c r="U41" s="1399"/>
      <c r="V41" s="3"/>
      <c r="W41" s="1579"/>
      <c r="X41" s="1580"/>
      <c r="Y41" s="1580"/>
      <c r="Z41" s="1580"/>
      <c r="AA41" s="1580"/>
      <c r="AB41" s="1580"/>
      <c r="AC41" s="1580"/>
      <c r="AD41" s="1580"/>
      <c r="AE41" s="1580"/>
      <c r="AF41" s="1580"/>
      <c r="AG41" s="1580"/>
      <c r="AH41" s="1580"/>
      <c r="AI41" s="1580"/>
      <c r="AJ41" s="1580"/>
      <c r="AK41" s="1581"/>
    </row>
    <row r="42" spans="1:37" ht="9.75" customHeight="1" x14ac:dyDescent="0.25">
      <c r="A42" s="1515" t="s">
        <v>116</v>
      </c>
      <c r="B42" s="1516"/>
      <c r="C42" s="1519" t="s">
        <v>117</v>
      </c>
      <c r="D42" s="1515" t="s">
        <v>118</v>
      </c>
      <c r="E42" s="1521"/>
      <c r="F42" s="1516"/>
      <c r="G42" s="1515" t="s">
        <v>119</v>
      </c>
      <c r="H42" s="1521"/>
      <c r="I42" s="1516"/>
      <c r="J42" s="1515" t="s">
        <v>120</v>
      </c>
      <c r="K42" s="1516"/>
      <c r="L42" s="1515" t="s">
        <v>121</v>
      </c>
      <c r="M42" s="1521"/>
      <c r="N42" s="1516"/>
      <c r="O42" s="1519" t="s">
        <v>122</v>
      </c>
      <c r="P42" s="1515" t="s">
        <v>123</v>
      </c>
      <c r="Q42" s="1521"/>
      <c r="R42" s="1516"/>
      <c r="S42" s="1526" t="str">
        <f>EXPORTAR!D19</f>
        <v/>
      </c>
      <c r="T42" s="1527"/>
      <c r="U42" s="1528"/>
      <c r="V42" s="3"/>
      <c r="W42" s="1588" t="str">
        <f>IF(EXPORTAR!D51="","","Traslado de Cuenta Hacia la Secretaria de Transito de")</f>
        <v/>
      </c>
      <c r="X42" s="1589"/>
      <c r="Y42" s="1589"/>
      <c r="Z42" s="1589"/>
      <c r="AA42" s="1589"/>
      <c r="AB42" s="1589"/>
      <c r="AC42" s="1589"/>
      <c r="AD42" s="1589"/>
      <c r="AE42" s="1589"/>
      <c r="AF42" s="1589"/>
      <c r="AG42" s="1589"/>
      <c r="AH42" s="1589"/>
      <c r="AI42" s="1589"/>
      <c r="AJ42" s="1589"/>
      <c r="AK42" s="1590"/>
    </row>
    <row r="43" spans="1:37" ht="3.75" customHeight="1" x14ac:dyDescent="0.25">
      <c r="A43" s="1517"/>
      <c r="B43" s="1518"/>
      <c r="C43" s="1520"/>
      <c r="D43" s="1517"/>
      <c r="E43" s="1522"/>
      <c r="F43" s="1518"/>
      <c r="G43" s="1517"/>
      <c r="H43" s="1522"/>
      <c r="I43" s="1518"/>
      <c r="J43" s="1517"/>
      <c r="K43" s="1518"/>
      <c r="L43" s="1517"/>
      <c r="M43" s="1522"/>
      <c r="N43" s="1518"/>
      <c r="O43" s="1520"/>
      <c r="P43" s="1517"/>
      <c r="Q43" s="1522"/>
      <c r="R43" s="1518"/>
      <c r="S43" s="1529"/>
      <c r="T43" s="1530"/>
      <c r="U43" s="1531"/>
      <c r="V43" s="3"/>
      <c r="W43" s="1591"/>
      <c r="X43" s="1592"/>
      <c r="Y43" s="1592"/>
      <c r="Z43" s="1592"/>
      <c r="AA43" s="1592"/>
      <c r="AB43" s="1592"/>
      <c r="AC43" s="1592"/>
      <c r="AD43" s="1592"/>
      <c r="AE43" s="1592"/>
      <c r="AF43" s="1592"/>
      <c r="AG43" s="1592"/>
      <c r="AH43" s="1592"/>
      <c r="AI43" s="1592"/>
      <c r="AJ43" s="1592"/>
      <c r="AK43" s="1593"/>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594"/>
      <c r="X44" s="1595"/>
      <c r="Y44" s="1595"/>
      <c r="Z44" s="1595"/>
      <c r="AA44" s="1595"/>
      <c r="AB44" s="1595"/>
      <c r="AC44" s="1595"/>
      <c r="AD44" s="1595"/>
      <c r="AE44" s="1595"/>
      <c r="AF44" s="1595"/>
      <c r="AG44" s="1595"/>
      <c r="AH44" s="1595"/>
      <c r="AI44" s="1595"/>
      <c r="AJ44" s="1595"/>
      <c r="AK44" s="1596"/>
    </row>
    <row r="45" spans="1:37" ht="19.5" customHeight="1" x14ac:dyDescent="0.25">
      <c r="A45" s="1573" t="str">
        <f>EXPORTAR!D20</f>
        <v/>
      </c>
      <c r="B45" s="1574"/>
      <c r="C45" s="1574"/>
      <c r="D45" s="1574"/>
      <c r="E45" s="1574"/>
      <c r="F45" s="1574"/>
      <c r="G45" s="1574"/>
      <c r="H45" s="1574"/>
      <c r="I45" s="1574"/>
      <c r="J45" s="1574"/>
      <c r="K45" s="1574"/>
      <c r="L45" s="1575"/>
      <c r="M45" s="1573" t="str">
        <f>EXPORTAR!D21</f>
        <v/>
      </c>
      <c r="N45" s="1576"/>
      <c r="O45" s="1576"/>
      <c r="P45" s="1576"/>
      <c r="Q45" s="1576"/>
      <c r="R45" s="1575"/>
      <c r="S45" s="1577" t="str">
        <f>EXPORTAR!D22</f>
        <v/>
      </c>
      <c r="T45" s="1578"/>
      <c r="U45" s="1431"/>
      <c r="V45" s="3"/>
      <c r="W45" s="1438" t="s">
        <v>143</v>
      </c>
      <c r="X45" s="1423"/>
      <c r="Y45" s="1423"/>
      <c r="Z45" s="1423"/>
      <c r="AA45" s="1423"/>
      <c r="AB45" s="1423"/>
      <c r="AC45" s="1423"/>
      <c r="AD45" s="1423"/>
      <c r="AE45" s="1423"/>
      <c r="AF45" s="1423"/>
      <c r="AG45" s="1423"/>
      <c r="AH45" s="1423"/>
      <c r="AI45" s="1423"/>
      <c r="AJ45" s="1423"/>
      <c r="AK45" s="1424"/>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582" t="s">
        <v>144</v>
      </c>
      <c r="X46" s="1583"/>
      <c r="Y46" s="1583"/>
      <c r="Z46" s="1583"/>
      <c r="AA46" s="1583"/>
      <c r="AB46" s="1583"/>
      <c r="AC46" s="1583"/>
      <c r="AD46" s="1583"/>
      <c r="AE46" s="1583"/>
      <c r="AF46" s="1583"/>
      <c r="AG46" s="1583"/>
      <c r="AH46" s="1583"/>
      <c r="AI46" s="1583"/>
      <c r="AJ46" s="1583"/>
      <c r="AK46" s="1584"/>
    </row>
    <row r="47" spans="1:37" x14ac:dyDescent="0.25">
      <c r="A47" s="1385"/>
      <c r="B47" s="1555"/>
      <c r="C47" s="1555"/>
      <c r="D47" s="1555"/>
      <c r="E47" s="1555"/>
      <c r="F47" s="1555"/>
      <c r="G47" s="1555"/>
      <c r="H47" s="1555"/>
      <c r="I47" s="1555"/>
      <c r="J47" s="1555"/>
      <c r="K47" s="1555"/>
      <c r="L47" s="1555"/>
      <c r="M47" s="1555"/>
      <c r="N47" s="1555"/>
      <c r="O47" s="1555"/>
      <c r="P47" s="1555"/>
      <c r="Q47" s="1555"/>
      <c r="R47" s="1555"/>
      <c r="S47" s="1555"/>
      <c r="T47" s="1555"/>
      <c r="U47" s="1387"/>
      <c r="V47" s="3"/>
      <c r="W47" s="1582"/>
      <c r="X47" s="1583"/>
      <c r="Y47" s="1583"/>
      <c r="Z47" s="1583"/>
      <c r="AA47" s="1583"/>
      <c r="AB47" s="1583"/>
      <c r="AC47" s="1583"/>
      <c r="AD47" s="1583"/>
      <c r="AE47" s="1583"/>
      <c r="AF47" s="1583"/>
      <c r="AG47" s="1583"/>
      <c r="AH47" s="1583"/>
      <c r="AI47" s="1583"/>
      <c r="AJ47" s="1583"/>
      <c r="AK47" s="1584"/>
    </row>
    <row r="48" spans="1:37" ht="2.25" customHeight="1" thickBot="1" x14ac:dyDescent="0.3">
      <c r="A48" s="1556"/>
      <c r="B48" s="1557"/>
      <c r="C48" s="1557"/>
      <c r="D48" s="1557"/>
      <c r="E48" s="1557"/>
      <c r="F48" s="1557"/>
      <c r="G48" s="1557"/>
      <c r="H48" s="1557"/>
      <c r="I48" s="1557"/>
      <c r="J48" s="1557"/>
      <c r="K48" s="1557"/>
      <c r="L48" s="1557"/>
      <c r="M48" s="1557"/>
      <c r="N48" s="1557"/>
      <c r="O48" s="1557"/>
      <c r="P48" s="1557"/>
      <c r="Q48" s="1557"/>
      <c r="R48" s="1557"/>
      <c r="S48" s="1557"/>
      <c r="T48" s="1557"/>
      <c r="U48" s="1558"/>
      <c r="V48" s="3"/>
      <c r="W48" s="1582"/>
      <c r="X48" s="1583"/>
      <c r="Y48" s="1583"/>
      <c r="Z48" s="1583"/>
      <c r="AA48" s="1583"/>
      <c r="AB48" s="1583"/>
      <c r="AC48" s="1583"/>
      <c r="AD48" s="1583"/>
      <c r="AE48" s="1583"/>
      <c r="AF48" s="1583"/>
      <c r="AG48" s="1583"/>
      <c r="AH48" s="1583"/>
      <c r="AI48" s="1583"/>
      <c r="AJ48" s="1583"/>
      <c r="AK48" s="1584"/>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585"/>
      <c r="X49" s="1586"/>
      <c r="Y49" s="1586"/>
      <c r="Z49" s="1586"/>
      <c r="AA49" s="1586"/>
      <c r="AB49" s="1586"/>
      <c r="AC49" s="1586"/>
      <c r="AD49" s="1586"/>
      <c r="AE49" s="1586"/>
      <c r="AF49" s="1586"/>
      <c r="AG49" s="1586"/>
      <c r="AH49" s="1586"/>
      <c r="AI49" s="1586"/>
      <c r="AJ49" s="1586"/>
      <c r="AK49" s="1587"/>
    </row>
    <row r="50" spans="1:37" ht="3.75" customHeight="1" x14ac:dyDescent="0.25">
      <c r="A50" s="1602"/>
      <c r="B50" s="1602"/>
      <c r="C50" s="1602"/>
      <c r="D50" s="1602"/>
      <c r="E50" s="1602"/>
      <c r="F50" s="1602"/>
      <c r="G50" s="1602"/>
      <c r="H50" s="1602"/>
      <c r="I50" s="1602"/>
      <c r="J50" s="1602"/>
      <c r="K50" s="1602"/>
      <c r="L50" s="1602"/>
      <c r="M50" s="1602"/>
      <c r="N50" s="1602"/>
      <c r="O50" s="1602"/>
      <c r="P50" s="1602"/>
      <c r="Q50" s="1602"/>
      <c r="R50" s="1602"/>
      <c r="S50" s="1602"/>
      <c r="T50" s="1602"/>
      <c r="U50" s="1602"/>
      <c r="V50" s="3"/>
      <c r="W50" s="1603"/>
      <c r="X50" s="1603"/>
      <c r="Y50" s="1603"/>
      <c r="Z50" s="1603"/>
      <c r="AA50" s="1603"/>
      <c r="AB50" s="1603"/>
      <c r="AC50" s="1603"/>
      <c r="AD50" s="1603"/>
      <c r="AE50" s="1603"/>
      <c r="AF50" s="1603"/>
      <c r="AG50" s="1603"/>
      <c r="AH50" s="1603"/>
      <c r="AI50" s="1603"/>
      <c r="AJ50" s="1603"/>
      <c r="AK50" s="1603"/>
    </row>
    <row r="51" spans="1:37" ht="15" customHeight="1" x14ac:dyDescent="0.25">
      <c r="C51" s="1597"/>
      <c r="D51" s="1597"/>
      <c r="E51" s="1597"/>
      <c r="F51" s="1597"/>
      <c r="G51" s="1597"/>
      <c r="H51" s="1597"/>
      <c r="I51" s="1597"/>
      <c r="J51" s="1597"/>
      <c r="K51" s="1597"/>
      <c r="L51" s="1597"/>
      <c r="M51" s="1597"/>
      <c r="N51" s="1597"/>
      <c r="O51" s="1597"/>
      <c r="P51" s="1597"/>
      <c r="Q51" s="1597"/>
      <c r="R51" s="1597"/>
      <c r="AB51" s="1056" t="s">
        <v>10522</v>
      </c>
      <c r="AC51" s="1165" t="s">
        <v>10520</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10521</v>
      </c>
      <c r="AC52" s="1166" t="s">
        <v>10520</v>
      </c>
      <c r="AE52" s="267"/>
    </row>
    <row r="53" spans="1:37" x14ac:dyDescent="0.25">
      <c r="A53" s="88"/>
      <c r="E53" s="1410"/>
      <c r="F53" s="1410"/>
      <c r="G53" s="1410"/>
      <c r="H53" s="1410"/>
      <c r="I53" s="1410"/>
      <c r="J53" s="1410"/>
      <c r="K53" s="1410"/>
      <c r="L53" s="1410"/>
      <c r="M53" s="1410"/>
      <c r="N53" s="1410"/>
      <c r="O53" s="1410"/>
      <c r="P53" s="1410"/>
      <c r="Q53" s="1410"/>
      <c r="R53" s="1410"/>
      <c r="S53" s="1410"/>
      <c r="T53" s="1410"/>
      <c r="U53" s="1410"/>
      <c r="V53" s="1410"/>
      <c r="W53" s="1410"/>
      <c r="X53" s="1410"/>
    </row>
    <row r="54" spans="1:37" ht="18" x14ac:dyDescent="0.25">
      <c r="A54" s="1052" t="str">
        <f>IF(OR(ISBLANK(DATOS!W2),DATOS!W2=""),"",DATOS!W2)</f>
        <v>TRAMY.APP TRAMITES DE TRANSITO CRA 69A 93 - 82 APTO (201) - MEDELLIN - 313666 88 94 HOLA@TRAMY.COM</v>
      </c>
    </row>
  </sheetData>
  <mergeCells count="224">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 ref="W38:AK38"/>
    <mergeCell ref="W39:AK41"/>
    <mergeCell ref="A41:B41"/>
    <mergeCell ref="D41:F41"/>
    <mergeCell ref="G41:I41"/>
    <mergeCell ref="J41:K41"/>
    <mergeCell ref="L41:N41"/>
    <mergeCell ref="P41:R41"/>
    <mergeCell ref="S41:U41"/>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27:B28"/>
    <mergeCell ref="C27:C28"/>
    <mergeCell ref="D27:F28"/>
    <mergeCell ref="G27:I28"/>
    <mergeCell ref="J27:K28"/>
    <mergeCell ref="L27:N28"/>
    <mergeCell ref="Z25:Z26"/>
    <mergeCell ref="AA25:AA26"/>
    <mergeCell ref="AB25:AC26"/>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T1:Y5"/>
    <mergeCell ref="AA3:AH3"/>
    <mergeCell ref="AJ2:AJ3"/>
    <mergeCell ref="AK2:AK3"/>
    <mergeCell ref="A2:S5"/>
    <mergeCell ref="AA4:AB4"/>
    <mergeCell ref="AC4:AE4"/>
    <mergeCell ref="AF4:AH4"/>
    <mergeCell ref="AJ4:AK5"/>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W8:Y9"/>
    <mergeCell ref="U13:U14"/>
    <mergeCell ref="S8:S12"/>
    <mergeCell ref="T8:T9"/>
    <mergeCell ref="U8:U9"/>
    <mergeCell ref="Q10:Q12"/>
    <mergeCell ref="R10:R12"/>
    <mergeCell ref="T10:T12"/>
    <mergeCell ref="U10:U12"/>
    <mergeCell ref="N8:N9"/>
    <mergeCell ref="O8:O9"/>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topLeftCell="A34" zoomScale="90" zoomScaleNormal="90" workbookViewId="0">
      <selection activeCell="D40" sqref="D40"/>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309" t="s">
        <v>356</v>
      </c>
      <c r="B1" s="1615">
        <f>CONTABILIDAD!XDA1048500</f>
        <v>0</v>
      </c>
      <c r="C1" s="1615"/>
      <c r="D1" s="1615"/>
      <c r="E1" s="1615"/>
      <c r="F1" s="1615"/>
      <c r="G1" s="1615"/>
      <c r="H1" s="1615"/>
      <c r="I1" s="1615"/>
      <c r="J1" s="1615"/>
      <c r="K1" s="153"/>
    </row>
    <row r="2" spans="1:70" ht="15" customHeight="1" x14ac:dyDescent="0.25">
      <c r="A2" s="1309"/>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616" t="s">
        <v>196</v>
      </c>
      <c r="G27" s="1616"/>
      <c r="H27" s="1616"/>
      <c r="I27" s="1616"/>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613" t="s">
        <v>197</v>
      </c>
      <c r="G29" s="1614"/>
      <c r="H29" s="166"/>
      <c r="I29" s="166"/>
    </row>
    <row r="30" spans="1:11" ht="28.5" customHeight="1" x14ac:dyDescent="0.3">
      <c r="A30" s="144"/>
      <c r="B30" s="154"/>
      <c r="C30" s="163" t="s">
        <v>11</v>
      </c>
      <c r="D30" s="179" t="str">
        <f>IFERROR(VLOOKUP(D$27,BDPLACAS[#All],4,FALSE),"")</f>
        <v/>
      </c>
      <c r="E30" s="154"/>
      <c r="F30" s="1613" t="s">
        <v>202</v>
      </c>
      <c r="G30" s="1614"/>
      <c r="H30" s="166"/>
      <c r="I30" s="166"/>
    </row>
    <row r="31" spans="1:11" ht="28.5" customHeight="1" x14ac:dyDescent="0.3">
      <c r="A31" s="144"/>
      <c r="B31" s="154"/>
      <c r="C31" s="163" t="s">
        <v>12</v>
      </c>
      <c r="D31" s="179" t="str">
        <f>IFERROR(VLOOKUP(D$27,BDPLACAS[#All],5,FALSE),"")</f>
        <v/>
      </c>
      <c r="E31" s="154"/>
      <c r="F31" s="1613" t="s">
        <v>203</v>
      </c>
      <c r="G31" s="1614"/>
      <c r="H31" s="166"/>
      <c r="I31" s="166"/>
    </row>
    <row r="32" spans="1:11" ht="28.5" customHeight="1" x14ac:dyDescent="0.3">
      <c r="A32" s="144"/>
      <c r="B32" s="154"/>
      <c r="C32" s="163" t="s">
        <v>13</v>
      </c>
      <c r="D32" s="179" t="str">
        <f>IFERROR(VLOOKUP(D$27,BDPLACAS[#All],6,FALSE),"")</f>
        <v/>
      </c>
      <c r="E32" s="154"/>
      <c r="F32" s="1613" t="s">
        <v>198</v>
      </c>
      <c r="G32" s="1614" t="s">
        <v>198</v>
      </c>
      <c r="H32" s="166"/>
      <c r="I32" s="166"/>
    </row>
    <row r="33" spans="1:9" ht="28.5" customHeight="1" x14ac:dyDescent="0.3">
      <c r="A33" s="144"/>
      <c r="B33" s="154"/>
      <c r="C33" s="163" t="s">
        <v>14</v>
      </c>
      <c r="D33" s="179" t="str">
        <f>IFERROR(VLOOKUP(D$27,BDPLACAS[#All],7,FALSE),"")</f>
        <v/>
      </c>
      <c r="E33" s="154"/>
      <c r="F33" s="1613" t="s">
        <v>200</v>
      </c>
      <c r="G33" s="1614" t="s">
        <v>200</v>
      </c>
      <c r="H33" s="166"/>
      <c r="I33" s="166"/>
    </row>
    <row r="34" spans="1:9" ht="28.5" customHeight="1" x14ac:dyDescent="0.3">
      <c r="A34" s="144"/>
      <c r="B34" s="154"/>
      <c r="C34" s="163" t="s">
        <v>15</v>
      </c>
      <c r="D34" s="179" t="str">
        <f>IFERROR(VLOOKUP(D$27,BDPLACAS[#All],8,FALSE),"")</f>
        <v/>
      </c>
      <c r="E34" s="154"/>
      <c r="F34" s="1613" t="s">
        <v>201</v>
      </c>
      <c r="G34" s="1614" t="s">
        <v>201</v>
      </c>
      <c r="H34" s="166"/>
      <c r="I34" s="166"/>
    </row>
    <row r="35" spans="1:9" ht="28.5" customHeight="1" x14ac:dyDescent="0.3">
      <c r="A35" s="144"/>
      <c r="B35" s="154"/>
      <c r="C35" s="163" t="s">
        <v>16</v>
      </c>
      <c r="D35" s="266" t="str">
        <f>IFERROR(VLOOKUP(D$27,BDPLACAS[#All],9,FALSE),"")</f>
        <v/>
      </c>
      <c r="E35" s="154"/>
      <c r="F35" s="1613" t="s">
        <v>9025</v>
      </c>
      <c r="G35" s="1614" t="s">
        <v>201</v>
      </c>
      <c r="H35" s="166"/>
      <c r="I35" s="166"/>
    </row>
    <row r="36" spans="1:9" ht="28.5" customHeight="1" x14ac:dyDescent="0.3">
      <c r="A36" s="144"/>
      <c r="B36" s="154"/>
      <c r="C36" s="163" t="s">
        <v>17</v>
      </c>
      <c r="D36" s="179" t="str">
        <f>IFERROR(VLOOKUP(D$27,BDPLACAS[#All],10,FALSE),"")</f>
        <v/>
      </c>
      <c r="E36" s="154"/>
      <c r="F36" s="1613" t="s">
        <v>199</v>
      </c>
      <c r="G36" s="1614" t="s">
        <v>199</v>
      </c>
      <c r="H36" s="166"/>
      <c r="I36" s="166"/>
    </row>
    <row r="37" spans="1:9" ht="28.5" customHeight="1" x14ac:dyDescent="0.3">
      <c r="A37" s="144"/>
      <c r="B37" s="154"/>
      <c r="C37" s="163" t="s">
        <v>18</v>
      </c>
      <c r="D37" s="179" t="str">
        <f>IFERROR(VLOOKUP(D$27,BDPLACAS[#All],12,FALSE),"")</f>
        <v/>
      </c>
      <c r="E37" s="154"/>
      <c r="F37" s="1613" t="s">
        <v>6008</v>
      </c>
      <c r="G37" s="1614" t="s">
        <v>199</v>
      </c>
      <c r="H37" s="166"/>
      <c r="I37" s="166"/>
    </row>
    <row r="38" spans="1:9" ht="28.5" customHeight="1" x14ac:dyDescent="0.3">
      <c r="A38" s="144"/>
      <c r="B38" s="154"/>
      <c r="C38" s="163" t="s">
        <v>19</v>
      </c>
      <c r="D38" s="179" t="str">
        <f>IFERROR(VLOOKUP(D$27,BDPLACAS[#All],13,FALSE),"")</f>
        <v/>
      </c>
      <c r="E38" s="154"/>
      <c r="F38" s="1613" t="s">
        <v>204</v>
      </c>
      <c r="G38" s="1614" t="s">
        <v>204</v>
      </c>
      <c r="H38" s="166"/>
      <c r="I38" s="166"/>
    </row>
    <row r="39" spans="1:9" ht="28.5" customHeight="1" x14ac:dyDescent="0.3">
      <c r="A39" s="144"/>
      <c r="B39" s="154"/>
      <c r="C39" s="163" t="s">
        <v>20</v>
      </c>
      <c r="D39" s="179" t="str">
        <f>IFERROR(VLOOKUP(D$27,BDPLACAS[#All],14,FALSE),"")</f>
        <v/>
      </c>
      <c r="E39" s="154"/>
      <c r="F39" s="1613" t="s">
        <v>205</v>
      </c>
      <c r="G39" s="1614" t="s">
        <v>205</v>
      </c>
      <c r="H39" s="166"/>
      <c r="I39" s="166"/>
    </row>
    <row r="40" spans="1:9" ht="28.5" customHeight="1" x14ac:dyDescent="0.3">
      <c r="A40" s="144"/>
      <c r="B40" s="154"/>
      <c r="C40" s="163" t="s">
        <v>22</v>
      </c>
      <c r="D40" s="179" t="str">
        <f>IFERROR(VLOOKUP(D$27,BDPLACAS[#All],16,FALSE),"")</f>
        <v/>
      </c>
      <c r="E40" s="154"/>
      <c r="F40" s="1613" t="s">
        <v>360</v>
      </c>
      <c r="G40" s="1614" t="s">
        <v>360</v>
      </c>
      <c r="H40" s="166"/>
      <c r="I40" s="166"/>
    </row>
    <row r="41" spans="1:9" ht="28.5" customHeight="1" x14ac:dyDescent="0.3">
      <c r="A41" s="144"/>
      <c r="B41" s="154"/>
      <c r="C41" s="163" t="s">
        <v>23</v>
      </c>
      <c r="D41" s="179" t="str">
        <f>IFERROR(VLOOKUP(D$27,BDPLACAS[#All],18,FALSE),"")</f>
        <v/>
      </c>
      <c r="E41" s="154"/>
      <c r="F41" s="1613" t="s">
        <v>359</v>
      </c>
      <c r="G41" s="1614" t="s">
        <v>206</v>
      </c>
      <c r="H41" s="166"/>
      <c r="I41" s="166"/>
    </row>
    <row r="42" spans="1:9" ht="28.5" customHeight="1" x14ac:dyDescent="0.3">
      <c r="A42" s="144"/>
      <c r="B42" s="154"/>
      <c r="C42" s="163" t="s">
        <v>6071</v>
      </c>
      <c r="D42" s="179" t="str">
        <f>IFERROR(VLOOKUP(D$27,BDPLACAS[#All],11,FALSE),"")</f>
        <v/>
      </c>
      <c r="E42" s="154"/>
      <c r="F42" s="1613" t="s">
        <v>540</v>
      </c>
      <c r="G42" s="1614" t="s">
        <v>206</v>
      </c>
      <c r="H42" s="166"/>
      <c r="I42" s="166"/>
    </row>
    <row r="43" spans="1:9" ht="28.5" customHeight="1" x14ac:dyDescent="0.3">
      <c r="A43" s="144"/>
      <c r="B43" s="154"/>
      <c r="C43" s="163" t="s">
        <v>6073</v>
      </c>
      <c r="D43" s="179" t="str">
        <f>IFERROR(VLOOKUP(D$27,BDPLACAS[#All],17,FALSE),"")</f>
        <v/>
      </c>
      <c r="E43" s="154"/>
      <c r="F43" s="1613" t="s">
        <v>173</v>
      </c>
      <c r="G43" s="1614" t="s">
        <v>206</v>
      </c>
      <c r="H43" s="166"/>
      <c r="I43" s="166"/>
    </row>
    <row r="44" spans="1:9" ht="28.5" customHeight="1" x14ac:dyDescent="0.3">
      <c r="A44" s="144"/>
      <c r="B44" s="154"/>
      <c r="C44" s="163" t="s">
        <v>6072</v>
      </c>
      <c r="D44" s="180" t="str">
        <f>IFERROR(VLOOKUP(D$27,BDPLACAS[#All],15,FALSE),"")</f>
        <v/>
      </c>
      <c r="E44" s="154"/>
      <c r="F44" s="1613" t="s">
        <v>172</v>
      </c>
      <c r="G44" s="1614" t="s">
        <v>206</v>
      </c>
      <c r="H44" s="166"/>
      <c r="I44" s="166"/>
    </row>
    <row r="45" spans="1:9" ht="28.5" customHeight="1" x14ac:dyDescent="0.3">
      <c r="A45" s="144"/>
      <c r="B45" s="154"/>
      <c r="C45" s="163"/>
      <c r="D45" s="180"/>
      <c r="E45" s="154"/>
      <c r="F45" s="1613" t="s">
        <v>4866</v>
      </c>
      <c r="G45" s="1614"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45166</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45139</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 ref="F44:G44"/>
    <mergeCell ref="F45:G45"/>
    <mergeCell ref="F43:G43"/>
    <mergeCell ref="F42:G42"/>
    <mergeCell ref="F40:G40"/>
    <mergeCell ref="F41:G41"/>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32" zoomScaleNormal="100" workbookViewId="0">
      <selection activeCell="A53" sqref="A53"/>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411" t="s">
        <v>26</v>
      </c>
      <c r="B1" s="1346"/>
      <c r="C1" s="1346"/>
      <c r="D1" s="1346"/>
      <c r="E1" s="1346"/>
      <c r="F1" s="1346"/>
      <c r="G1" s="1346"/>
      <c r="H1" s="1346"/>
      <c r="I1" s="1346"/>
      <c r="J1" s="1346"/>
      <c r="K1" s="1346"/>
      <c r="L1" s="1346"/>
      <c r="M1" s="1346"/>
      <c r="N1" s="1346"/>
      <c r="O1" s="1346"/>
      <c r="P1" s="1346"/>
      <c r="Q1" s="1346"/>
      <c r="R1" s="1346"/>
      <c r="S1" s="1412"/>
      <c r="T1" s="1373" t="s">
        <v>27</v>
      </c>
      <c r="U1" s="1374"/>
      <c r="V1" s="1374"/>
      <c r="W1" s="1374"/>
      <c r="X1" s="1374"/>
      <c r="Y1" s="1375"/>
      <c r="Z1" s="1061"/>
      <c r="AA1" s="1413" t="s">
        <v>28</v>
      </c>
      <c r="AB1" s="1414"/>
      <c r="AC1" s="1414"/>
      <c r="AD1" s="1414"/>
      <c r="AE1" s="1414"/>
      <c r="AF1" s="1414"/>
      <c r="AG1" s="1414"/>
      <c r="AH1" s="1415"/>
      <c r="AJ1" s="1438" t="s">
        <v>29</v>
      </c>
      <c r="AK1" s="1424"/>
    </row>
    <row r="2" spans="1:42" ht="9.75" customHeight="1" x14ac:dyDescent="0.25">
      <c r="A2" s="1389"/>
      <c r="B2" s="1737"/>
      <c r="C2" s="1737"/>
      <c r="D2" s="1737"/>
      <c r="E2" s="1737"/>
      <c r="F2" s="1737"/>
      <c r="G2" s="1737"/>
      <c r="H2" s="1737"/>
      <c r="I2" s="1737"/>
      <c r="J2" s="1737"/>
      <c r="K2" s="1737"/>
      <c r="L2" s="1737"/>
      <c r="M2" s="1737"/>
      <c r="N2" s="1737"/>
      <c r="O2" s="1737"/>
      <c r="P2" s="1737"/>
      <c r="Q2" s="1737"/>
      <c r="R2" s="1737"/>
      <c r="S2" s="1391"/>
      <c r="T2" s="1376"/>
      <c r="U2" s="1377"/>
      <c r="V2" s="1377"/>
      <c r="W2" s="1377"/>
      <c r="X2" s="1377"/>
      <c r="Y2" s="1378"/>
      <c r="Z2" s="1060"/>
      <c r="AA2" s="1064" t="s">
        <v>30</v>
      </c>
      <c r="AB2" s="1065"/>
      <c r="AC2" s="1621"/>
      <c r="AD2" s="1621"/>
      <c r="AE2" s="1621"/>
      <c r="AF2" s="1621"/>
      <c r="AG2" s="1621"/>
      <c r="AH2" s="1622"/>
      <c r="AI2" s="3"/>
      <c r="AJ2" s="1385" t="s">
        <v>31</v>
      </c>
      <c r="AK2" s="1387" t="s">
        <v>32</v>
      </c>
    </row>
    <row r="3" spans="1:42" ht="9.75" customHeight="1" x14ac:dyDescent="0.25">
      <c r="A3" s="1389"/>
      <c r="B3" s="1737"/>
      <c r="C3" s="1737"/>
      <c r="D3" s="1737"/>
      <c r="E3" s="1737"/>
      <c r="F3" s="1737"/>
      <c r="G3" s="1737"/>
      <c r="H3" s="1737"/>
      <c r="I3" s="1737"/>
      <c r="J3" s="1737"/>
      <c r="K3" s="1737"/>
      <c r="L3" s="1737"/>
      <c r="M3" s="1737"/>
      <c r="N3" s="1737"/>
      <c r="O3" s="1737"/>
      <c r="P3" s="1737"/>
      <c r="Q3" s="1737"/>
      <c r="R3" s="1737"/>
      <c r="S3" s="1391"/>
      <c r="T3" s="1376"/>
      <c r="U3" s="1377"/>
      <c r="V3" s="1377"/>
      <c r="W3" s="1377"/>
      <c r="X3" s="1377"/>
      <c r="Y3" s="1378"/>
      <c r="Z3" s="1060"/>
      <c r="AA3" s="1617"/>
      <c r="AB3" s="1618"/>
      <c r="AC3" s="1618"/>
      <c r="AD3" s="1618"/>
      <c r="AE3" s="1618"/>
      <c r="AF3" s="1618"/>
      <c r="AG3" s="1618"/>
      <c r="AH3" s="1619"/>
      <c r="AI3" s="3"/>
      <c r="AJ3" s="1386"/>
      <c r="AK3" s="1388"/>
    </row>
    <row r="4" spans="1:42" ht="9.75" customHeight="1" x14ac:dyDescent="0.25">
      <c r="A4" s="1389"/>
      <c r="B4" s="1737"/>
      <c r="C4" s="1737"/>
      <c r="D4" s="1737"/>
      <c r="E4" s="1737"/>
      <c r="F4" s="1737"/>
      <c r="G4" s="1737"/>
      <c r="H4" s="1737"/>
      <c r="I4" s="1737"/>
      <c r="J4" s="1737"/>
      <c r="K4" s="1737"/>
      <c r="L4" s="1737"/>
      <c r="M4" s="1737"/>
      <c r="N4" s="1737"/>
      <c r="O4" s="1737"/>
      <c r="P4" s="1737"/>
      <c r="Q4" s="1737"/>
      <c r="R4" s="1737"/>
      <c r="S4" s="1391"/>
      <c r="T4" s="1376"/>
      <c r="U4" s="1377"/>
      <c r="V4" s="1377"/>
      <c r="W4" s="1377"/>
      <c r="X4" s="1377"/>
      <c r="Y4" s="1378"/>
      <c r="Z4" s="1062"/>
      <c r="AA4" s="1395" t="s">
        <v>2</v>
      </c>
      <c r="AB4" s="1396"/>
      <c r="AC4" s="1397" t="s">
        <v>33</v>
      </c>
      <c r="AD4" s="1398"/>
      <c r="AE4" s="1399"/>
      <c r="AF4" s="1397" t="s">
        <v>34</v>
      </c>
      <c r="AG4" s="1398"/>
      <c r="AH4" s="1399"/>
      <c r="AI4" s="3"/>
      <c r="AJ4" s="1401">
        <f>EXPORTAR!D27</f>
        <v>0</v>
      </c>
      <c r="AK4" s="1402"/>
    </row>
    <row r="5" spans="1:42" ht="16.5" customHeight="1" x14ac:dyDescent="0.25">
      <c r="A5" s="1738"/>
      <c r="B5" s="1739"/>
      <c r="C5" s="1739"/>
      <c r="D5" s="1739"/>
      <c r="E5" s="1739"/>
      <c r="F5" s="1739"/>
      <c r="G5" s="1739"/>
      <c r="H5" s="1739"/>
      <c r="I5" s="1739"/>
      <c r="J5" s="1739"/>
      <c r="K5" s="1739"/>
      <c r="L5" s="1739"/>
      <c r="M5" s="1739"/>
      <c r="N5" s="1739"/>
      <c r="O5" s="1739"/>
      <c r="P5" s="1739"/>
      <c r="Q5" s="1739"/>
      <c r="R5" s="1739"/>
      <c r="S5" s="1740"/>
      <c r="T5" s="1379"/>
      <c r="U5" s="1380"/>
      <c r="V5" s="1380"/>
      <c r="W5" s="1380"/>
      <c r="X5" s="1380"/>
      <c r="Y5" s="1381"/>
      <c r="Z5" s="4"/>
      <c r="AA5" s="1405"/>
      <c r="AB5" s="1406"/>
      <c r="AC5" s="1407"/>
      <c r="AD5" s="1408"/>
      <c r="AE5" s="1409"/>
      <c r="AF5" s="5" t="s">
        <v>35</v>
      </c>
      <c r="AG5" s="5" t="s">
        <v>36</v>
      </c>
      <c r="AH5" s="5" t="s">
        <v>37</v>
      </c>
      <c r="AI5" s="3"/>
      <c r="AJ5" s="1403"/>
      <c r="AK5" s="1404"/>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411" t="s">
        <v>38</v>
      </c>
      <c r="B7" s="1346"/>
      <c r="C7" s="1346"/>
      <c r="D7" s="1346"/>
      <c r="E7" s="1346"/>
      <c r="F7" s="1346"/>
      <c r="G7" s="1346"/>
      <c r="H7" s="1346"/>
      <c r="I7" s="1346"/>
      <c r="J7" s="1346"/>
      <c r="K7" s="1346"/>
      <c r="L7" s="1346"/>
      <c r="M7" s="1346"/>
      <c r="N7" s="1346"/>
      <c r="O7" s="1346"/>
      <c r="P7" s="1346"/>
      <c r="Q7" s="1346"/>
      <c r="R7" s="1346"/>
      <c r="S7" s="1346"/>
      <c r="T7" s="1346"/>
      <c r="U7" s="1412"/>
      <c r="V7" s="3"/>
      <c r="W7" s="1741" t="s">
        <v>39</v>
      </c>
      <c r="X7" s="1742"/>
      <c r="Y7" s="1743"/>
      <c r="Z7" s="6" t="s">
        <v>40</v>
      </c>
      <c r="AA7" s="7"/>
      <c r="AB7" s="7"/>
      <c r="AC7" s="1453" t="s">
        <v>41</v>
      </c>
      <c r="AD7" s="1454"/>
      <c r="AE7" s="1454"/>
      <c r="AF7" s="1454"/>
      <c r="AG7" s="1454"/>
      <c r="AH7" s="1454"/>
      <c r="AI7" s="1454"/>
      <c r="AJ7" s="1454"/>
      <c r="AK7" s="1455"/>
    </row>
    <row r="8" spans="1:42" ht="10.5" customHeight="1" x14ac:dyDescent="0.25">
      <c r="A8" s="1354">
        <v>1</v>
      </c>
      <c r="B8" s="1744" t="s">
        <v>162</v>
      </c>
      <c r="C8" s="1745"/>
      <c r="D8" s="1351"/>
      <c r="E8" s="1354">
        <v>2</v>
      </c>
      <c r="F8" s="1357" t="s">
        <v>25</v>
      </c>
      <c r="G8" s="1358"/>
      <c r="H8" s="1351"/>
      <c r="I8" s="1354">
        <v>3</v>
      </c>
      <c r="J8" s="1718" t="s">
        <v>42</v>
      </c>
      <c r="K8" s="1719"/>
      <c r="L8" s="1720"/>
      <c r="M8" s="1451"/>
      <c r="N8" s="1432">
        <v>4</v>
      </c>
      <c r="O8" s="1432" t="s">
        <v>43</v>
      </c>
      <c r="P8" s="1452"/>
      <c r="Q8" s="1432">
        <v>5</v>
      </c>
      <c r="R8" s="1432" t="s">
        <v>44</v>
      </c>
      <c r="S8" s="1452"/>
      <c r="T8" s="1432">
        <v>6</v>
      </c>
      <c r="U8" s="1432" t="s">
        <v>45</v>
      </c>
      <c r="V8" s="3"/>
      <c r="W8" s="1439" t="str">
        <f>EXPORTAR!D30</f>
        <v/>
      </c>
      <c r="X8" s="1440"/>
      <c r="Y8" s="1441"/>
      <c r="Z8" s="1439" t="str">
        <f>EXPORTAR!D31</f>
        <v/>
      </c>
      <c r="AA8" s="1440"/>
      <c r="AB8" s="1441"/>
      <c r="AC8" s="1445" t="s">
        <v>21</v>
      </c>
      <c r="AD8" s="1446"/>
      <c r="AE8" s="8" t="s">
        <v>46</v>
      </c>
      <c r="AF8" s="8" t="s">
        <v>47</v>
      </c>
      <c r="AG8" s="8" t="s">
        <v>48</v>
      </c>
      <c r="AH8" s="8" t="s">
        <v>49</v>
      </c>
      <c r="AI8" s="8" t="s">
        <v>50</v>
      </c>
      <c r="AJ8" s="8" t="s">
        <v>51</v>
      </c>
      <c r="AK8" s="8" t="s">
        <v>52</v>
      </c>
    </row>
    <row r="9" spans="1:42" ht="16.5" customHeight="1" x14ac:dyDescent="0.25">
      <c r="A9" s="1356"/>
      <c r="B9" s="1746"/>
      <c r="C9" s="1747"/>
      <c r="D9" s="1352"/>
      <c r="E9" s="1356"/>
      <c r="F9" s="1361"/>
      <c r="G9" s="1362"/>
      <c r="H9" s="1352"/>
      <c r="I9" s="1356"/>
      <c r="J9" s="1721"/>
      <c r="K9" s="1722"/>
      <c r="L9" s="1723"/>
      <c r="M9" s="1452"/>
      <c r="N9" s="1433"/>
      <c r="O9" s="1433"/>
      <c r="P9" s="1452"/>
      <c r="Q9" s="1433"/>
      <c r="R9" s="1433"/>
      <c r="S9" s="1452"/>
      <c r="T9" s="1433"/>
      <c r="U9" s="1433"/>
      <c r="V9" s="3"/>
      <c r="W9" s="1442"/>
      <c r="X9" s="1443"/>
      <c r="Y9" s="1444"/>
      <c r="Z9" s="1442"/>
      <c r="AA9" s="1443"/>
      <c r="AB9" s="1444"/>
      <c r="AC9" s="1706">
        <v>1</v>
      </c>
      <c r="AD9" s="1708"/>
      <c r="AE9" s="9">
        <v>2</v>
      </c>
      <c r="AF9" s="9">
        <v>3</v>
      </c>
      <c r="AG9" s="9">
        <v>4</v>
      </c>
      <c r="AH9" s="9">
        <v>5</v>
      </c>
      <c r="AI9" s="9">
        <v>6</v>
      </c>
      <c r="AJ9" s="9">
        <v>7</v>
      </c>
      <c r="AK9" s="9">
        <v>8</v>
      </c>
      <c r="AL9" s="10"/>
      <c r="AM9" s="10"/>
      <c r="AN9" s="10"/>
      <c r="AO9" s="10"/>
      <c r="AP9" s="10"/>
    </row>
    <row r="10" spans="1:42" ht="9.75" customHeight="1" x14ac:dyDescent="0.25">
      <c r="A10" s="1354">
        <v>7</v>
      </c>
      <c r="B10" s="1357" t="s">
        <v>53</v>
      </c>
      <c r="C10" s="1358"/>
      <c r="D10" s="1352"/>
      <c r="E10" s="1354">
        <v>8</v>
      </c>
      <c r="F10" s="1357" t="s">
        <v>54</v>
      </c>
      <c r="G10" s="1358"/>
      <c r="H10" s="1352"/>
      <c r="I10" s="1354">
        <v>9</v>
      </c>
      <c r="J10" s="1357" t="s">
        <v>55</v>
      </c>
      <c r="K10" s="1434"/>
      <c r="L10" s="1358"/>
      <c r="M10" s="1452"/>
      <c r="N10" s="1432">
        <v>10</v>
      </c>
      <c r="O10" s="1432" t="s">
        <v>56</v>
      </c>
      <c r="P10" s="1452"/>
      <c r="Q10" s="1432">
        <v>11</v>
      </c>
      <c r="R10" s="1432" t="s">
        <v>57</v>
      </c>
      <c r="S10" s="1452"/>
      <c r="T10" s="1432">
        <v>12</v>
      </c>
      <c r="U10" s="1432" t="s">
        <v>58</v>
      </c>
      <c r="V10" s="3"/>
      <c r="W10" s="6" t="s">
        <v>59</v>
      </c>
      <c r="X10" s="7"/>
      <c r="Y10" s="7"/>
      <c r="Z10" s="7"/>
      <c r="AA10" s="7"/>
      <c r="AB10" s="7"/>
      <c r="AC10" s="7"/>
      <c r="AD10" s="7"/>
      <c r="AE10" s="7"/>
      <c r="AF10" s="7"/>
      <c r="AG10" s="1453" t="s">
        <v>60</v>
      </c>
      <c r="AH10" s="1455"/>
      <c r="AI10" s="1453" t="s">
        <v>61</v>
      </c>
      <c r="AJ10" s="1454"/>
      <c r="AK10" s="1455"/>
    </row>
    <row r="11" spans="1:42" ht="9" customHeight="1" x14ac:dyDescent="0.25">
      <c r="A11" s="1355"/>
      <c r="B11" s="1359"/>
      <c r="C11" s="1360"/>
      <c r="D11" s="1352"/>
      <c r="E11" s="1355"/>
      <c r="F11" s="1359"/>
      <c r="G11" s="1360"/>
      <c r="H11" s="1352"/>
      <c r="I11" s="1355"/>
      <c r="J11" s="1359"/>
      <c r="K11" s="1736"/>
      <c r="L11" s="1360"/>
      <c r="M11" s="1452"/>
      <c r="N11" s="1437"/>
      <c r="O11" s="1437"/>
      <c r="P11" s="1452"/>
      <c r="Q11" s="1437"/>
      <c r="R11" s="1437"/>
      <c r="S11" s="1452"/>
      <c r="T11" s="1437"/>
      <c r="U11" s="1437"/>
      <c r="V11" s="3"/>
      <c r="W11" s="1724" t="str">
        <f>EXPORTAR!D33</f>
        <v/>
      </c>
      <c r="X11" s="1725"/>
      <c r="Y11" s="1725"/>
      <c r="Z11" s="1725"/>
      <c r="AA11" s="1725"/>
      <c r="AB11" s="1725"/>
      <c r="AC11" s="1725"/>
      <c r="AD11" s="1725"/>
      <c r="AE11" s="1725"/>
      <c r="AF11" s="1726"/>
      <c r="AG11" s="1730" t="str">
        <f>EXPORTAR!D32</f>
        <v/>
      </c>
      <c r="AH11" s="1731"/>
      <c r="AI11" s="1730" t="str">
        <f>EXPORTAR!D37</f>
        <v/>
      </c>
      <c r="AJ11" s="1734"/>
      <c r="AK11" s="1731"/>
    </row>
    <row r="12" spans="1:42" ht="9" customHeight="1" x14ac:dyDescent="0.25">
      <c r="A12" s="1356"/>
      <c r="B12" s="1361"/>
      <c r="C12" s="1362"/>
      <c r="D12" s="1352"/>
      <c r="E12" s="1356"/>
      <c r="F12" s="1361"/>
      <c r="G12" s="1362"/>
      <c r="H12" s="1352"/>
      <c r="I12" s="1356"/>
      <c r="J12" s="1361"/>
      <c r="K12" s="1436"/>
      <c r="L12" s="1362"/>
      <c r="M12" s="1452"/>
      <c r="N12" s="1433"/>
      <c r="O12" s="1433"/>
      <c r="P12" s="1452"/>
      <c r="Q12" s="1433"/>
      <c r="R12" s="1433"/>
      <c r="S12" s="1452"/>
      <c r="T12" s="1433"/>
      <c r="U12" s="1433"/>
      <c r="V12" s="3"/>
      <c r="W12" s="1727"/>
      <c r="X12" s="1728"/>
      <c r="Y12" s="1728"/>
      <c r="Z12" s="1728"/>
      <c r="AA12" s="1728"/>
      <c r="AB12" s="1728"/>
      <c r="AC12" s="1728"/>
      <c r="AD12" s="1728"/>
      <c r="AE12" s="1728"/>
      <c r="AF12" s="1729"/>
      <c r="AG12" s="1732"/>
      <c r="AH12" s="1733"/>
      <c r="AI12" s="1732"/>
      <c r="AJ12" s="1735"/>
      <c r="AK12" s="1733"/>
    </row>
    <row r="13" spans="1:42" ht="12" customHeight="1" x14ac:dyDescent="0.25">
      <c r="A13" s="1354">
        <v>13</v>
      </c>
      <c r="B13" s="1357" t="s">
        <v>62</v>
      </c>
      <c r="C13" s="1358"/>
      <c r="D13" s="1352"/>
      <c r="E13" s="1354">
        <v>14</v>
      </c>
      <c r="F13" s="1357" t="s">
        <v>63</v>
      </c>
      <c r="G13" s="1358"/>
      <c r="H13" s="1352"/>
      <c r="I13" s="1354">
        <v>15</v>
      </c>
      <c r="J13" s="1357" t="s">
        <v>64</v>
      </c>
      <c r="K13" s="1434"/>
      <c r="L13" s="1358"/>
      <c r="M13" s="1452"/>
      <c r="N13" s="1432">
        <v>16</v>
      </c>
      <c r="O13" s="1432" t="s">
        <v>65</v>
      </c>
      <c r="P13" s="44"/>
      <c r="Q13" s="1432">
        <v>17</v>
      </c>
      <c r="R13" s="1432" t="s">
        <v>66</v>
      </c>
      <c r="S13" s="44"/>
      <c r="T13" s="1432">
        <v>18</v>
      </c>
      <c r="U13" s="1370" t="s">
        <v>67</v>
      </c>
      <c r="V13" s="3"/>
      <c r="W13" s="1438" t="s">
        <v>68</v>
      </c>
      <c r="X13" s="1423"/>
      <c r="Y13" s="1424"/>
      <c r="Z13" s="1344" t="s">
        <v>163</v>
      </c>
      <c r="AA13" s="1345"/>
      <c r="AB13" s="1345"/>
      <c r="AC13" s="1345"/>
      <c r="AD13" s="1347"/>
      <c r="AE13" s="1344" t="s">
        <v>164</v>
      </c>
      <c r="AF13" s="1345"/>
      <c r="AG13" s="1345"/>
      <c r="AH13" s="1347"/>
      <c r="AI13" s="1709" t="s">
        <v>69</v>
      </c>
      <c r="AJ13" s="1710"/>
      <c r="AK13" s="1711"/>
    </row>
    <row r="14" spans="1:42" ht="19.5" customHeight="1" x14ac:dyDescent="0.25">
      <c r="A14" s="1356"/>
      <c r="B14" s="1361"/>
      <c r="C14" s="1362"/>
      <c r="D14" s="1352"/>
      <c r="E14" s="1356"/>
      <c r="F14" s="1361"/>
      <c r="G14" s="1362"/>
      <c r="H14" s="1352"/>
      <c r="I14" s="1356"/>
      <c r="J14" s="1361"/>
      <c r="K14" s="1436"/>
      <c r="L14" s="1362"/>
      <c r="M14" s="1452"/>
      <c r="N14" s="1433"/>
      <c r="O14" s="1433"/>
      <c r="P14" s="45"/>
      <c r="Q14" s="1433"/>
      <c r="R14" s="1433"/>
      <c r="S14" s="45"/>
      <c r="T14" s="1433"/>
      <c r="U14" s="1371"/>
      <c r="V14" s="3"/>
      <c r="W14" s="1712" t="str">
        <f>EXPORTAR!D41</f>
        <v/>
      </c>
      <c r="X14" s="1713"/>
      <c r="Y14" s="1714"/>
      <c r="Z14" s="1457" t="s">
        <v>70</v>
      </c>
      <c r="AA14" s="1458"/>
      <c r="AB14" s="1458"/>
      <c r="AC14" s="1458"/>
      <c r="AD14" s="1459"/>
      <c r="AE14" s="1457" t="s">
        <v>70</v>
      </c>
      <c r="AF14" s="1458"/>
      <c r="AG14" s="1458"/>
      <c r="AH14" s="1459"/>
      <c r="AI14" s="1715"/>
      <c r="AJ14" s="1716"/>
      <c r="AK14" s="1717"/>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417" t="s">
        <v>71</v>
      </c>
      <c r="B16" s="1418"/>
      <c r="C16" s="1418"/>
      <c r="D16" s="1418"/>
      <c r="E16" s="1418"/>
      <c r="F16" s="1418"/>
      <c r="G16" s="1418"/>
      <c r="H16" s="1418"/>
      <c r="I16" s="1418"/>
      <c r="J16" s="1418"/>
      <c r="K16" s="1418"/>
      <c r="L16" s="1418"/>
      <c r="M16" s="1418"/>
      <c r="N16" s="1418"/>
      <c r="O16" s="1418"/>
      <c r="P16" s="1418"/>
      <c r="Q16" s="1418"/>
      <c r="R16" s="1418"/>
      <c r="S16" s="1418"/>
      <c r="T16" s="1418"/>
      <c r="U16" s="1419"/>
      <c r="V16" s="3"/>
      <c r="W16" s="1709" t="s">
        <v>72</v>
      </c>
      <c r="X16" s="1710"/>
      <c r="Y16" s="1710"/>
      <c r="Z16" s="1710"/>
      <c r="AA16" s="1710"/>
      <c r="AB16" s="1710"/>
      <c r="AC16" s="1711"/>
      <c r="AD16" s="12"/>
      <c r="AE16" s="1709" t="s">
        <v>73</v>
      </c>
      <c r="AF16" s="1710"/>
      <c r="AG16" s="1710"/>
      <c r="AH16" s="1710"/>
      <c r="AI16" s="1710"/>
      <c r="AJ16" s="1710"/>
      <c r="AK16" s="1711"/>
    </row>
    <row r="17" spans="1:37" ht="9" customHeight="1" x14ac:dyDescent="0.25">
      <c r="A17" s="1494" t="s">
        <v>74</v>
      </c>
      <c r="B17" s="1495"/>
      <c r="C17" s="1496"/>
      <c r="D17" s="1494" t="s">
        <v>75</v>
      </c>
      <c r="E17" s="1495"/>
      <c r="F17" s="1495"/>
      <c r="G17" s="1496"/>
      <c r="H17" s="1494" t="s">
        <v>76</v>
      </c>
      <c r="I17" s="1495"/>
      <c r="J17" s="1495"/>
      <c r="K17" s="1496"/>
      <c r="L17" s="1494" t="s">
        <v>77</v>
      </c>
      <c r="M17" s="1495"/>
      <c r="N17" s="1496"/>
      <c r="O17" s="13" t="s">
        <v>78</v>
      </c>
      <c r="P17" s="1494" t="s">
        <v>79</v>
      </c>
      <c r="Q17" s="1495"/>
      <c r="R17" s="1496"/>
      <c r="S17" s="1494" t="s">
        <v>80</v>
      </c>
      <c r="T17" s="1495"/>
      <c r="U17" s="1496"/>
      <c r="V17" s="3"/>
      <c r="W17" s="1427" t="s">
        <v>33</v>
      </c>
      <c r="X17" s="1428"/>
      <c r="Y17" s="1428"/>
      <c r="Z17" s="1428"/>
      <c r="AA17" s="1428"/>
      <c r="AB17" s="1428"/>
      <c r="AC17" s="1429"/>
      <c r="AD17" s="3"/>
      <c r="AE17" s="1427" t="s">
        <v>81</v>
      </c>
      <c r="AF17" s="1428"/>
      <c r="AG17" s="1428"/>
      <c r="AH17" s="1428"/>
      <c r="AI17" s="1429"/>
      <c r="AJ17" s="1430" t="s">
        <v>82</v>
      </c>
      <c r="AK17" s="1431"/>
    </row>
    <row r="18" spans="1:37" ht="15" customHeight="1" x14ac:dyDescent="0.25">
      <c r="A18" s="1465"/>
      <c r="B18" s="1466"/>
      <c r="C18" s="1467"/>
      <c r="D18" s="1465"/>
      <c r="E18" s="1466"/>
      <c r="F18" s="1466"/>
      <c r="G18" s="1467"/>
      <c r="H18" s="1465"/>
      <c r="I18" s="1466"/>
      <c r="J18" s="1466"/>
      <c r="K18" s="1467"/>
      <c r="L18" s="1465"/>
      <c r="M18" s="1466"/>
      <c r="N18" s="1467"/>
      <c r="O18" s="13"/>
      <c r="P18" s="1494"/>
      <c r="Q18" s="1495"/>
      <c r="R18" s="1496"/>
      <c r="S18" s="1494"/>
      <c r="T18" s="1495"/>
      <c r="U18" s="1496"/>
      <c r="V18" s="3"/>
      <c r="W18" s="1706"/>
      <c r="X18" s="1707"/>
      <c r="Y18" s="1707"/>
      <c r="Z18" s="1707"/>
      <c r="AA18" s="1707"/>
      <c r="AB18" s="1707"/>
      <c r="AC18" s="1708"/>
      <c r="AD18" s="3"/>
      <c r="AE18" s="1461" t="str">
        <f>EXPORTAR!D35</f>
        <v/>
      </c>
      <c r="AF18" s="1697"/>
      <c r="AG18" s="1697"/>
      <c r="AH18" s="1697"/>
      <c r="AI18" s="1463"/>
      <c r="AJ18" s="1457" t="s">
        <v>165</v>
      </c>
      <c r="AK18" s="1459"/>
    </row>
    <row r="19" spans="1:37" ht="9" customHeight="1" x14ac:dyDescent="0.25">
      <c r="A19" s="1465" t="s">
        <v>83</v>
      </c>
      <c r="B19" s="1466"/>
      <c r="C19" s="1467"/>
      <c r="D19" s="1465" t="s">
        <v>10</v>
      </c>
      <c r="E19" s="1466"/>
      <c r="F19" s="1466"/>
      <c r="G19" s="1467"/>
      <c r="H19" s="1465" t="s">
        <v>84</v>
      </c>
      <c r="I19" s="1466"/>
      <c r="J19" s="1466"/>
      <c r="K19" s="1467"/>
      <c r="L19" s="1494" t="s">
        <v>85</v>
      </c>
      <c r="M19" s="1495"/>
      <c r="N19" s="1496"/>
      <c r="O19" s="13" t="s">
        <v>86</v>
      </c>
      <c r="P19" s="1494" t="s">
        <v>87</v>
      </c>
      <c r="Q19" s="1495"/>
      <c r="R19" s="1496"/>
      <c r="S19" s="1494" t="s">
        <v>88</v>
      </c>
      <c r="T19" s="1495"/>
      <c r="U19" s="1496"/>
      <c r="V19" s="3"/>
      <c r="W19" s="1427" t="s">
        <v>89</v>
      </c>
      <c r="X19" s="1428"/>
      <c r="Y19" s="1428"/>
      <c r="Z19" s="1428"/>
      <c r="AA19" s="1428"/>
      <c r="AB19" s="1428"/>
      <c r="AC19" s="1429"/>
      <c r="AD19" s="3"/>
      <c r="AE19" s="1502" t="s">
        <v>90</v>
      </c>
      <c r="AF19" s="1503"/>
      <c r="AG19" s="1503"/>
      <c r="AH19" s="1503"/>
      <c r="AI19" s="1696"/>
      <c r="AJ19" s="1430" t="s">
        <v>82</v>
      </c>
      <c r="AK19" s="1431"/>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698" t="str">
        <f>EXPORTAR!D38</f>
        <v/>
      </c>
      <c r="X20" s="1699"/>
      <c r="Y20" s="1699"/>
      <c r="Z20" s="1699"/>
      <c r="AA20" s="1699"/>
      <c r="AB20" s="1699"/>
      <c r="AC20" s="1700"/>
      <c r="AD20" s="3"/>
      <c r="AE20" s="1481" t="str">
        <f>EXPORTAR!D36</f>
        <v/>
      </c>
      <c r="AF20" s="1482"/>
      <c r="AG20" s="1482"/>
      <c r="AH20" s="1482"/>
      <c r="AI20" s="1483"/>
      <c r="AJ20" s="1487" t="s">
        <v>94</v>
      </c>
      <c r="AK20" s="1488"/>
    </row>
    <row r="21" spans="1:37" ht="12.75" customHeight="1" x14ac:dyDescent="0.25">
      <c r="A21" s="1495"/>
      <c r="B21" s="1495"/>
      <c r="C21" s="1495"/>
      <c r="D21" s="1495"/>
      <c r="E21" s="1495"/>
      <c r="F21" s="1495"/>
      <c r="G21" s="1495"/>
      <c r="H21" s="1704"/>
      <c r="I21" s="1704"/>
      <c r="J21" s="1704"/>
      <c r="K21" s="1704"/>
      <c r="L21" s="1705"/>
      <c r="M21" s="1705"/>
      <c r="N21" s="1705"/>
      <c r="O21" s="1705"/>
      <c r="P21" s="1705"/>
      <c r="Q21" s="1705"/>
      <c r="R21" s="1705"/>
      <c r="S21" s="1705"/>
      <c r="T21" s="1705"/>
      <c r="U21" s="1705"/>
      <c r="V21" s="3"/>
      <c r="W21" s="1701"/>
      <c r="X21" s="1702"/>
      <c r="Y21" s="1702"/>
      <c r="Z21" s="1702"/>
      <c r="AA21" s="1702"/>
      <c r="AB21" s="1702"/>
      <c r="AC21" s="1703"/>
      <c r="AD21" s="3"/>
      <c r="AE21" s="1484"/>
      <c r="AF21" s="1485"/>
      <c r="AG21" s="1485"/>
      <c r="AH21" s="1485"/>
      <c r="AI21" s="1486"/>
      <c r="AJ21" s="1489"/>
      <c r="AK21" s="1490"/>
    </row>
    <row r="22" spans="1:37" ht="9.75" customHeight="1" x14ac:dyDescent="0.25">
      <c r="A22" s="1501" t="s">
        <v>188</v>
      </c>
      <c r="B22" s="1693"/>
      <c r="C22" s="1693"/>
      <c r="D22" s="1693"/>
      <c r="E22" s="1693"/>
      <c r="F22" s="1693"/>
      <c r="G22" s="1693"/>
      <c r="H22" s="1693"/>
      <c r="I22" s="1693"/>
      <c r="J22" s="1693"/>
      <c r="K22" s="1693"/>
      <c r="L22" s="1693"/>
      <c r="M22" s="1693"/>
      <c r="N22" s="1693"/>
      <c r="O22" s="1693"/>
      <c r="P22" s="1693"/>
      <c r="Q22" s="1693"/>
      <c r="R22" s="1693"/>
      <c r="S22" s="1693"/>
      <c r="T22" s="1693"/>
      <c r="U22" s="1693"/>
      <c r="V22" s="3"/>
      <c r="W22" s="14"/>
      <c r="X22" s="14"/>
      <c r="Y22" s="14"/>
      <c r="Z22" s="14"/>
      <c r="AA22" s="14"/>
      <c r="AB22" s="14"/>
      <c r="AC22" s="3"/>
      <c r="AD22" s="3"/>
      <c r="AE22" s="1502" t="s">
        <v>92</v>
      </c>
      <c r="AF22" s="1503"/>
      <c r="AG22" s="1503"/>
      <c r="AH22" s="1503"/>
      <c r="AI22" s="1696"/>
      <c r="AJ22" s="1430" t="s">
        <v>82</v>
      </c>
      <c r="AK22" s="1431"/>
    </row>
    <row r="23" spans="1:37" ht="18" customHeight="1" x14ac:dyDescent="0.25">
      <c r="A23" s="1694"/>
      <c r="B23" s="1695"/>
      <c r="C23" s="1695"/>
      <c r="D23" s="1695"/>
      <c r="E23" s="1695"/>
      <c r="F23" s="1695"/>
      <c r="G23" s="1695"/>
      <c r="H23" s="1695"/>
      <c r="I23" s="1695"/>
      <c r="J23" s="1695"/>
      <c r="K23" s="1695"/>
      <c r="L23" s="1695"/>
      <c r="M23" s="1695"/>
      <c r="N23" s="1695"/>
      <c r="O23" s="1695"/>
      <c r="P23" s="1695"/>
      <c r="Q23" s="1695"/>
      <c r="R23" s="1695"/>
      <c r="S23" s="1695"/>
      <c r="T23" s="1695"/>
      <c r="U23" s="1695"/>
      <c r="V23" s="3"/>
      <c r="W23" s="1453" t="s">
        <v>93</v>
      </c>
      <c r="X23" s="1454"/>
      <c r="Y23" s="1454"/>
      <c r="Z23" s="1454"/>
      <c r="AA23" s="1454"/>
      <c r="AB23" s="1454"/>
      <c r="AC23" s="1455"/>
      <c r="AD23" s="3"/>
      <c r="AE23" s="1461" t="str">
        <f>EXPORTAR!D34</f>
        <v/>
      </c>
      <c r="AF23" s="1697"/>
      <c r="AG23" s="1697"/>
      <c r="AH23" s="1697"/>
      <c r="AI23" s="1463"/>
      <c r="AJ23" s="1457" t="s">
        <v>165</v>
      </c>
      <c r="AK23" s="1459"/>
    </row>
    <row r="24" spans="1:37" ht="10.5" customHeight="1" x14ac:dyDescent="0.25">
      <c r="A24" s="1465" t="s">
        <v>95</v>
      </c>
      <c r="B24" s="1466"/>
      <c r="C24" s="1466"/>
      <c r="D24" s="1466"/>
      <c r="E24" s="1466"/>
      <c r="F24" s="1466"/>
      <c r="G24" s="1466"/>
      <c r="H24" s="1467"/>
      <c r="I24" s="1465" t="s">
        <v>96</v>
      </c>
      <c r="J24" s="1466"/>
      <c r="K24" s="1466"/>
      <c r="L24" s="1466"/>
      <c r="M24" s="1466"/>
      <c r="N24" s="1466"/>
      <c r="O24" s="1467"/>
      <c r="P24" s="1465" t="s">
        <v>97</v>
      </c>
      <c r="Q24" s="1466"/>
      <c r="R24" s="1466"/>
      <c r="S24" s="1466"/>
      <c r="T24" s="1466"/>
      <c r="U24" s="1467"/>
      <c r="V24" s="3"/>
      <c r="W24" s="1498" t="s">
        <v>98</v>
      </c>
      <c r="X24" s="1500"/>
      <c r="Y24" s="1498" t="s">
        <v>99</v>
      </c>
      <c r="Z24" s="1499"/>
      <c r="AA24" s="1499"/>
      <c r="AB24" s="1499"/>
      <c r="AC24" s="1500"/>
      <c r="AD24" s="3"/>
      <c r="AE24" s="1427" t="s">
        <v>100</v>
      </c>
      <c r="AF24" s="1428"/>
      <c r="AG24" s="1428"/>
      <c r="AH24" s="1428"/>
      <c r="AI24" s="1428"/>
      <c r="AJ24" s="1428"/>
      <c r="AK24" s="1429"/>
    </row>
    <row r="25" spans="1:37" ht="15" customHeight="1" x14ac:dyDescent="0.25">
      <c r="A25" s="1510" t="str">
        <f>EXPORTAR!D9</f>
        <v/>
      </c>
      <c r="B25" s="1511"/>
      <c r="C25" s="1511"/>
      <c r="D25" s="1511"/>
      <c r="E25" s="1511"/>
      <c r="F25" s="1511"/>
      <c r="G25" s="1511"/>
      <c r="H25" s="49"/>
      <c r="I25" s="1510" t="str">
        <f>EXPORTAR!D10</f>
        <v/>
      </c>
      <c r="J25" s="1511"/>
      <c r="K25" s="1511"/>
      <c r="L25" s="1511"/>
      <c r="M25" s="1511"/>
      <c r="N25" s="1511"/>
      <c r="O25" s="1512"/>
      <c r="P25" s="1510">
        <f>EXPORTAR!D8</f>
        <v>0</v>
      </c>
      <c r="Q25" s="1511"/>
      <c r="R25" s="1511"/>
      <c r="S25" s="1511"/>
      <c r="T25" s="1511"/>
      <c r="U25" s="1512"/>
      <c r="V25" s="3"/>
      <c r="W25" s="20"/>
      <c r="X25" s="20"/>
      <c r="Y25" s="84"/>
      <c r="Z25" s="85"/>
      <c r="AA25" s="87"/>
      <c r="AB25" s="85"/>
      <c r="AC25" s="86"/>
      <c r="AD25" s="3"/>
      <c r="AE25" s="1686" t="str">
        <f>IF(OR(ISBLANK(EXPORTAR!D42),EXPORTAR!D42=""),"",EXPORTAR!D42)</f>
        <v/>
      </c>
      <c r="AF25" s="1527"/>
      <c r="AG25" s="1527"/>
      <c r="AH25" s="1527"/>
      <c r="AI25" s="1527"/>
      <c r="AJ25" s="1527"/>
      <c r="AK25" s="1528"/>
    </row>
    <row r="26" spans="1:37" ht="15" customHeight="1" x14ac:dyDescent="0.25">
      <c r="A26" s="1510" t="str">
        <f>EXPORTAR!G9</f>
        <v/>
      </c>
      <c r="B26" s="1511"/>
      <c r="C26" s="1511"/>
      <c r="D26" s="1511"/>
      <c r="E26" s="1511"/>
      <c r="F26" s="1511"/>
      <c r="G26" s="1511"/>
      <c r="H26" s="49"/>
      <c r="I26" s="1510" t="str">
        <f>EXPORTAR!G10</f>
        <v/>
      </c>
      <c r="J26" s="1511"/>
      <c r="K26" s="1511"/>
      <c r="L26" s="1511"/>
      <c r="M26" s="1511"/>
      <c r="N26" s="1511"/>
      <c r="O26" s="1512"/>
      <c r="P26" s="1510">
        <f>EXPORTAR!G8</f>
        <v>0</v>
      </c>
      <c r="Q26" s="1511"/>
      <c r="R26" s="1511"/>
      <c r="S26" s="1511"/>
      <c r="T26" s="1511"/>
      <c r="U26" s="1512"/>
      <c r="V26" s="3"/>
      <c r="W26" s="1670" t="s">
        <v>101</v>
      </c>
      <c r="X26" s="1670" t="s">
        <v>102</v>
      </c>
      <c r="Y26" s="1670" t="s">
        <v>351</v>
      </c>
      <c r="Z26" s="1670" t="s">
        <v>350</v>
      </c>
      <c r="AA26" s="1523" t="s">
        <v>105</v>
      </c>
      <c r="AB26" s="1672" t="s">
        <v>106</v>
      </c>
      <c r="AC26" s="1673"/>
      <c r="AD26" s="15"/>
      <c r="AE26" s="1687"/>
      <c r="AF26" s="1688"/>
      <c r="AG26" s="1688"/>
      <c r="AH26" s="1688"/>
      <c r="AI26" s="1688"/>
      <c r="AJ26" s="1688"/>
      <c r="AK26" s="1689"/>
    </row>
    <row r="27" spans="1:37" ht="9" customHeight="1" x14ac:dyDescent="0.25">
      <c r="A27" s="1395" t="s">
        <v>107</v>
      </c>
      <c r="B27" s="1396"/>
      <c r="C27" s="16" t="s">
        <v>108</v>
      </c>
      <c r="D27" s="1397" t="s">
        <v>109</v>
      </c>
      <c r="E27" s="1398"/>
      <c r="F27" s="1399"/>
      <c r="G27" s="1397" t="s">
        <v>110</v>
      </c>
      <c r="H27" s="1398"/>
      <c r="I27" s="1399"/>
      <c r="J27" s="1397" t="s">
        <v>111</v>
      </c>
      <c r="K27" s="1399"/>
      <c r="L27" s="1397" t="s">
        <v>112</v>
      </c>
      <c r="M27" s="1398"/>
      <c r="N27" s="1399"/>
      <c r="O27" s="17" t="s">
        <v>113</v>
      </c>
      <c r="P27" s="1397" t="s">
        <v>114</v>
      </c>
      <c r="Q27" s="1398"/>
      <c r="R27" s="1399"/>
      <c r="S27" s="1690" t="s">
        <v>115</v>
      </c>
      <c r="T27" s="1691"/>
      <c r="U27" s="1692"/>
      <c r="V27" s="3"/>
      <c r="W27" s="1671"/>
      <c r="X27" s="1671"/>
      <c r="Y27" s="1671"/>
      <c r="Z27" s="1671"/>
      <c r="AA27" s="1524"/>
      <c r="AB27" s="1674"/>
      <c r="AC27" s="1675"/>
      <c r="AD27" s="18"/>
      <c r="AE27" s="1529"/>
      <c r="AF27" s="1530"/>
      <c r="AG27" s="1530"/>
      <c r="AH27" s="1530"/>
      <c r="AI27" s="1530"/>
      <c r="AJ27" s="1530"/>
      <c r="AK27" s="1531"/>
    </row>
    <row r="28" spans="1:37" ht="11.25" customHeight="1" x14ac:dyDescent="0.25">
      <c r="A28" s="1515" t="s">
        <v>116</v>
      </c>
      <c r="B28" s="1516"/>
      <c r="C28" s="1519" t="s">
        <v>117</v>
      </c>
      <c r="D28" s="1515" t="s">
        <v>118</v>
      </c>
      <c r="E28" s="1521"/>
      <c r="F28" s="1516"/>
      <c r="G28" s="1515" t="s">
        <v>119</v>
      </c>
      <c r="H28" s="1521"/>
      <c r="I28" s="1516"/>
      <c r="J28" s="1515" t="s">
        <v>120</v>
      </c>
      <c r="K28" s="1516"/>
      <c r="L28" s="1515" t="s">
        <v>121</v>
      </c>
      <c r="M28" s="1521"/>
      <c r="N28" s="1516"/>
      <c r="O28" s="1519" t="s">
        <v>122</v>
      </c>
      <c r="P28" s="1515" t="s">
        <v>123</v>
      </c>
      <c r="Q28" s="1521"/>
      <c r="R28" s="1516"/>
      <c r="S28" s="1577" t="str">
        <f>EXPORTAR!D11</f>
        <v/>
      </c>
      <c r="T28" s="1632"/>
      <c r="U28" s="1633"/>
      <c r="V28" s="3"/>
      <c r="W28" s="1682" t="s">
        <v>115</v>
      </c>
      <c r="X28" s="1683"/>
      <c r="Y28" s="1684"/>
      <c r="Z28" s="1498" t="s">
        <v>124</v>
      </c>
      <c r="AA28" s="1499"/>
      <c r="AB28" s="1499"/>
      <c r="AC28" s="1500"/>
      <c r="AD28" s="19"/>
      <c r="AE28" s="1428"/>
      <c r="AF28" s="1428"/>
      <c r="AG28" s="1428"/>
      <c r="AH28" s="1428"/>
      <c r="AI28" s="1428"/>
      <c r="AJ28" s="1428"/>
      <c r="AK28" s="1428"/>
    </row>
    <row r="29" spans="1:37" ht="10.5" customHeight="1" x14ac:dyDescent="0.25">
      <c r="A29" s="1517"/>
      <c r="B29" s="1518"/>
      <c r="C29" s="1520"/>
      <c r="D29" s="1517"/>
      <c r="E29" s="1522"/>
      <c r="F29" s="1518"/>
      <c r="G29" s="1517"/>
      <c r="H29" s="1522"/>
      <c r="I29" s="1518"/>
      <c r="J29" s="1517"/>
      <c r="K29" s="1518"/>
      <c r="L29" s="1517"/>
      <c r="M29" s="1522"/>
      <c r="N29" s="1518"/>
      <c r="O29" s="1520"/>
      <c r="P29" s="1517"/>
      <c r="Q29" s="1522"/>
      <c r="R29" s="1518"/>
      <c r="S29" s="1577" t="str">
        <f>EXPORTAR!G11</f>
        <v/>
      </c>
      <c r="T29" s="1632"/>
      <c r="U29" s="1633"/>
      <c r="V29" s="3"/>
      <c r="W29" s="1534"/>
      <c r="X29" s="1535"/>
      <c r="Y29" s="1536"/>
      <c r="Z29" s="20" t="s">
        <v>35</v>
      </c>
      <c r="AA29" s="20" t="s">
        <v>36</v>
      </c>
      <c r="AB29" s="1498" t="s">
        <v>37</v>
      </c>
      <c r="AC29" s="1500"/>
      <c r="AD29" s="19"/>
      <c r="AE29" s="1438" t="s">
        <v>125</v>
      </c>
      <c r="AF29" s="1423"/>
      <c r="AG29" s="1423"/>
      <c r="AH29" s="1423"/>
      <c r="AI29" s="1423"/>
      <c r="AJ29" s="1423"/>
      <c r="AK29" s="1424"/>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79"/>
      <c r="X30" s="1685"/>
      <c r="Y30" s="1680"/>
      <c r="Z30" s="1543"/>
      <c r="AA30" s="1543"/>
      <c r="AB30" s="1534"/>
      <c r="AC30" s="1536"/>
      <c r="AD30" s="24"/>
      <c r="AE30" s="25" t="s">
        <v>167</v>
      </c>
      <c r="AF30" s="25" t="s">
        <v>168</v>
      </c>
      <c r="AG30" s="52" t="s">
        <v>169</v>
      </c>
      <c r="AH30" s="25" t="s">
        <v>170</v>
      </c>
      <c r="AI30" s="25" t="s">
        <v>171</v>
      </c>
      <c r="AJ30" s="1681" t="s">
        <v>67</v>
      </c>
      <c r="AK30" s="1572"/>
    </row>
    <row r="31" spans="1:37" ht="13.5" customHeight="1" x14ac:dyDescent="0.25">
      <c r="A31" s="1427" t="str">
        <f>EXPORTAR!D12</f>
        <v/>
      </c>
      <c r="B31" s="1428"/>
      <c r="C31" s="1428"/>
      <c r="D31" s="1428"/>
      <c r="E31" s="1428"/>
      <c r="F31" s="1428"/>
      <c r="G31" s="1428"/>
      <c r="H31" s="1428"/>
      <c r="I31" s="1428"/>
      <c r="J31" s="1428"/>
      <c r="K31" s="1428"/>
      <c r="L31" s="1429"/>
      <c r="M31" s="1430" t="str">
        <f>EXPORTAR!D13</f>
        <v/>
      </c>
      <c r="N31" s="1634"/>
      <c r="O31" s="1634"/>
      <c r="P31" s="1634"/>
      <c r="Q31" s="1634"/>
      <c r="R31" s="1431"/>
      <c r="S31" s="1430" t="str">
        <f>EXPORTAR!D14</f>
        <v/>
      </c>
      <c r="T31" s="1634"/>
      <c r="U31" s="1431"/>
      <c r="V31" s="3"/>
      <c r="W31" s="1679"/>
      <c r="X31" s="1685"/>
      <c r="Y31" s="1680"/>
      <c r="Z31" s="1678"/>
      <c r="AA31" s="1678"/>
      <c r="AB31" s="1679"/>
      <c r="AC31" s="1680"/>
      <c r="AD31" s="24"/>
      <c r="AE31" s="25"/>
      <c r="AF31" s="25"/>
      <c r="AG31" s="52"/>
      <c r="AH31" s="25"/>
      <c r="AI31" s="25"/>
      <c r="AJ31" s="90"/>
      <c r="AK31" s="91"/>
    </row>
    <row r="32" spans="1:37" ht="12" customHeight="1" x14ac:dyDescent="0.25">
      <c r="A32" s="1635" t="str">
        <f>EXPORTAR!G12</f>
        <v/>
      </c>
      <c r="B32" s="1636"/>
      <c r="C32" s="1636"/>
      <c r="D32" s="1636"/>
      <c r="E32" s="1636"/>
      <c r="F32" s="1636"/>
      <c r="G32" s="1636"/>
      <c r="H32" s="1636"/>
      <c r="I32" s="1636"/>
      <c r="J32" s="1636"/>
      <c r="K32" s="1636"/>
      <c r="L32" s="1637"/>
      <c r="M32" s="1638" t="str">
        <f>EXPORTAR!G13</f>
        <v/>
      </c>
      <c r="N32" s="1639"/>
      <c r="O32" s="1639"/>
      <c r="P32" s="1639"/>
      <c r="Q32" s="1639"/>
      <c r="R32" s="1640"/>
      <c r="S32" s="1577" t="str">
        <f>EXPORTAR!G14</f>
        <v/>
      </c>
      <c r="T32" s="1632"/>
      <c r="U32" s="1633"/>
      <c r="V32" s="3"/>
      <c r="W32" s="1540"/>
      <c r="X32" s="1541"/>
      <c r="Y32" s="1542"/>
      <c r="Z32" s="1544"/>
      <c r="AA32" s="1544"/>
      <c r="AB32" s="1540"/>
      <c r="AC32" s="1542"/>
      <c r="AD32" s="19"/>
      <c r="AE32" s="1676" t="s">
        <v>126</v>
      </c>
      <c r="AF32" s="1676" t="s">
        <v>127</v>
      </c>
      <c r="AG32" s="1676" t="s">
        <v>128</v>
      </c>
      <c r="AH32" s="1676" t="s">
        <v>129</v>
      </c>
      <c r="AI32" s="1676" t="s">
        <v>130</v>
      </c>
      <c r="AJ32" s="1554" t="s">
        <v>131</v>
      </c>
      <c r="AK32" s="1665"/>
    </row>
    <row r="33" spans="1:37" ht="8.25" customHeight="1" x14ac:dyDescent="0.25">
      <c r="A33" s="1629" t="s">
        <v>132</v>
      </c>
      <c r="B33" s="1630"/>
      <c r="C33" s="1630"/>
      <c r="D33" s="1630"/>
      <c r="E33" s="1630"/>
      <c r="F33" s="1630"/>
      <c r="G33" s="1630"/>
      <c r="H33" s="1630"/>
      <c r="I33" s="1630"/>
      <c r="J33" s="1630"/>
      <c r="K33" s="1630"/>
      <c r="L33" s="1631"/>
      <c r="M33" s="1629" t="s">
        <v>132</v>
      </c>
      <c r="N33" s="1630"/>
      <c r="O33" s="1630"/>
      <c r="P33" s="1630"/>
      <c r="Q33" s="1630"/>
      <c r="R33" s="1630"/>
      <c r="S33" s="1630"/>
      <c r="T33" s="1630"/>
      <c r="U33" s="1631"/>
      <c r="V33" s="3"/>
      <c r="W33" s="29"/>
      <c r="X33" s="29"/>
      <c r="Y33" s="29"/>
      <c r="Z33" s="29"/>
      <c r="AA33" s="29"/>
      <c r="AB33" s="29"/>
      <c r="AC33" s="29"/>
      <c r="AD33" s="19"/>
      <c r="AE33" s="1677"/>
      <c r="AF33" s="1677"/>
      <c r="AG33" s="1677"/>
      <c r="AH33" s="1677"/>
      <c r="AI33" s="1677"/>
      <c r="AJ33" s="1668"/>
      <c r="AK33" s="1669"/>
    </row>
    <row r="34" spans="1:37" ht="9" customHeight="1" x14ac:dyDescent="0.25">
      <c r="A34" s="1385"/>
      <c r="B34" s="1555"/>
      <c r="C34" s="1555"/>
      <c r="D34" s="1555"/>
      <c r="E34" s="1555"/>
      <c r="F34" s="1555"/>
      <c r="G34" s="1555"/>
      <c r="H34" s="1555"/>
      <c r="I34" s="1555"/>
      <c r="J34" s="1555"/>
      <c r="K34" s="1555"/>
      <c r="L34" s="1387"/>
      <c r="M34" s="1385"/>
      <c r="N34" s="1555"/>
      <c r="O34" s="1555"/>
      <c r="P34" s="1555"/>
      <c r="Q34" s="1555"/>
      <c r="R34" s="1555"/>
      <c r="S34" s="1555"/>
      <c r="T34" s="1555"/>
      <c r="U34" s="1387"/>
      <c r="V34" s="3"/>
      <c r="W34" s="1453" t="s">
        <v>133</v>
      </c>
      <c r="X34" s="1454"/>
      <c r="Y34" s="1454"/>
      <c r="Z34" s="1454"/>
      <c r="AA34" s="1454"/>
      <c r="AB34" s="1454"/>
      <c r="AC34" s="1455"/>
      <c r="AD34" s="19"/>
      <c r="AE34" s="1453" t="s">
        <v>134</v>
      </c>
      <c r="AF34" s="1454"/>
      <c r="AG34" s="1454"/>
      <c r="AH34" s="1454"/>
      <c r="AI34" s="1454"/>
      <c r="AJ34" s="1454"/>
      <c r="AK34" s="1455"/>
    </row>
    <row r="35" spans="1:37" ht="9.75" customHeight="1" thickBot="1" x14ac:dyDescent="0.3">
      <c r="A35" s="1556"/>
      <c r="B35" s="1557"/>
      <c r="C35" s="1557"/>
      <c r="D35" s="1557"/>
      <c r="E35" s="1557"/>
      <c r="F35" s="1557"/>
      <c r="G35" s="1557"/>
      <c r="H35" s="1557"/>
      <c r="I35" s="1557"/>
      <c r="J35" s="1557"/>
      <c r="K35" s="1557"/>
      <c r="L35" s="1558"/>
      <c r="M35" s="1556"/>
      <c r="N35" s="1557"/>
      <c r="O35" s="1557"/>
      <c r="P35" s="1557"/>
      <c r="Q35" s="1557"/>
      <c r="R35" s="1557"/>
      <c r="S35" s="1557"/>
      <c r="T35" s="1557"/>
      <c r="U35" s="1558"/>
      <c r="V35" s="3"/>
      <c r="W35" s="1559" t="s">
        <v>135</v>
      </c>
      <c r="X35" s="1562" t="s">
        <v>136</v>
      </c>
      <c r="Y35" s="1660"/>
      <c r="Z35" s="1559" t="s">
        <v>137</v>
      </c>
      <c r="AA35" s="1559" t="s">
        <v>138</v>
      </c>
      <c r="AB35" s="1554" t="s">
        <v>139</v>
      </c>
      <c r="AC35" s="1665"/>
      <c r="AD35" s="30"/>
      <c r="AE35" s="31" t="s">
        <v>30</v>
      </c>
      <c r="AF35" s="32"/>
      <c r="AG35" s="32"/>
      <c r="AH35" s="32"/>
      <c r="AI35" s="32"/>
      <c r="AJ35" s="1545" t="s">
        <v>108</v>
      </c>
      <c r="AK35" s="1546"/>
    </row>
    <row r="36" spans="1:37" ht="9.75" customHeight="1" x14ac:dyDescent="0.25">
      <c r="A36" s="1650"/>
      <c r="B36" s="1650"/>
      <c r="C36" s="1650"/>
      <c r="D36" s="1650"/>
      <c r="E36" s="1650"/>
      <c r="F36" s="1650"/>
      <c r="G36" s="1650"/>
      <c r="H36" s="1650"/>
      <c r="I36" s="1650"/>
      <c r="J36" s="1650"/>
      <c r="K36" s="1650"/>
      <c r="L36" s="1650"/>
      <c r="M36" s="1650"/>
      <c r="N36" s="1650"/>
      <c r="O36" s="1650"/>
      <c r="P36" s="1650"/>
      <c r="Q36" s="1650"/>
      <c r="R36" s="1650"/>
      <c r="S36" s="1650"/>
      <c r="T36" s="1650"/>
      <c r="U36" s="1650"/>
      <c r="V36" s="3"/>
      <c r="W36" s="1658"/>
      <c r="X36" s="1661"/>
      <c r="Y36" s="1662"/>
      <c r="Z36" s="1658"/>
      <c r="AA36" s="1658"/>
      <c r="AB36" s="1666"/>
      <c r="AC36" s="1667"/>
      <c r="AD36" s="33"/>
      <c r="AE36" s="34"/>
      <c r="AF36" s="35"/>
      <c r="AG36" s="35"/>
      <c r="AH36" s="35"/>
      <c r="AI36" s="35"/>
      <c r="AJ36" s="1547"/>
      <c r="AK36" s="1548"/>
    </row>
    <row r="37" spans="1:37" ht="9.75" customHeight="1" x14ac:dyDescent="0.25">
      <c r="A37" s="1551" t="s">
        <v>140</v>
      </c>
      <c r="B37" s="1551"/>
      <c r="C37" s="1551"/>
      <c r="D37" s="1551"/>
      <c r="E37" s="1551"/>
      <c r="F37" s="1551"/>
      <c r="G37" s="1551"/>
      <c r="H37" s="1551"/>
      <c r="I37" s="1551"/>
      <c r="J37" s="1551"/>
      <c r="K37" s="1551"/>
      <c r="L37" s="1551"/>
      <c r="M37" s="1551"/>
      <c r="N37" s="1551"/>
      <c r="O37" s="1551"/>
      <c r="P37" s="1551"/>
      <c r="Q37" s="1551"/>
      <c r="R37" s="1551"/>
      <c r="S37" s="1551"/>
      <c r="T37" s="1551"/>
      <c r="U37" s="1551"/>
      <c r="V37" s="3"/>
      <c r="W37" s="1658"/>
      <c r="X37" s="1661"/>
      <c r="Y37" s="1662"/>
      <c r="Z37" s="1658"/>
      <c r="AA37" s="1658"/>
      <c r="AB37" s="1666"/>
      <c r="AC37" s="1667"/>
      <c r="AD37" s="33"/>
      <c r="AE37" s="34"/>
      <c r="AF37" s="35"/>
      <c r="AG37" s="35"/>
      <c r="AH37" s="35"/>
      <c r="AI37" s="35"/>
      <c r="AJ37" s="1547"/>
      <c r="AK37" s="1548"/>
    </row>
    <row r="38" spans="1:37" ht="9.75" customHeight="1" x14ac:dyDescent="0.25">
      <c r="A38" s="1552"/>
      <c r="B38" s="1552"/>
      <c r="C38" s="1552"/>
      <c r="D38" s="1552"/>
      <c r="E38" s="1552"/>
      <c r="F38" s="1552"/>
      <c r="G38" s="1552"/>
      <c r="H38" s="1552"/>
      <c r="I38" s="1552"/>
      <c r="J38" s="1552"/>
      <c r="K38" s="1552"/>
      <c r="L38" s="1552"/>
      <c r="M38" s="1552"/>
      <c r="N38" s="1552"/>
      <c r="O38" s="1552"/>
      <c r="P38" s="1552"/>
      <c r="Q38" s="1552"/>
      <c r="R38" s="1552"/>
      <c r="S38" s="1552"/>
      <c r="T38" s="1552"/>
      <c r="U38" s="1552"/>
      <c r="V38" s="3"/>
      <c r="W38" s="1659"/>
      <c r="X38" s="1663"/>
      <c r="Y38" s="1664"/>
      <c r="Z38" s="1659"/>
      <c r="AA38" s="1659"/>
      <c r="AB38" s="1668"/>
      <c r="AC38" s="1669"/>
      <c r="AD38" s="35"/>
      <c r="AE38" s="36"/>
      <c r="AF38" s="37"/>
      <c r="AG38" s="37"/>
      <c r="AH38" s="37"/>
      <c r="AI38" s="37"/>
      <c r="AJ38" s="1549"/>
      <c r="AK38" s="1550"/>
    </row>
    <row r="39" spans="1:37" ht="9.75" customHeight="1" x14ac:dyDescent="0.25">
      <c r="A39" s="1465" t="s">
        <v>95</v>
      </c>
      <c r="B39" s="1466"/>
      <c r="C39" s="1466"/>
      <c r="D39" s="1466"/>
      <c r="E39" s="1466"/>
      <c r="F39" s="1466"/>
      <c r="G39" s="1466"/>
      <c r="H39" s="1467"/>
      <c r="I39" s="1465" t="s">
        <v>96</v>
      </c>
      <c r="J39" s="1466"/>
      <c r="K39" s="1466"/>
      <c r="L39" s="1466"/>
      <c r="M39" s="1466"/>
      <c r="N39" s="1466"/>
      <c r="O39" s="1467"/>
      <c r="P39" s="1465" t="s">
        <v>97</v>
      </c>
      <c r="Q39" s="1466"/>
      <c r="R39" s="1466"/>
      <c r="S39" s="1466"/>
      <c r="T39" s="1466"/>
      <c r="U39" s="1467"/>
      <c r="V39" s="3"/>
      <c r="W39" s="1553"/>
      <c r="X39" s="1553"/>
      <c r="Y39" s="1553"/>
      <c r="Z39" s="1553"/>
      <c r="AA39" s="1553"/>
      <c r="AB39" s="1553"/>
      <c r="AC39" s="1553"/>
      <c r="AD39" s="1553"/>
      <c r="AE39" s="1553"/>
      <c r="AF39" s="1553"/>
      <c r="AG39" s="1553"/>
      <c r="AH39" s="1553"/>
      <c r="AI39" s="1553"/>
      <c r="AJ39" s="1553"/>
      <c r="AK39" s="1553"/>
    </row>
    <row r="40" spans="1:37" ht="12" customHeight="1" x14ac:dyDescent="0.25">
      <c r="A40" s="1604" t="str">
        <f>EXPORTAR!D17</f>
        <v/>
      </c>
      <c r="B40" s="1605"/>
      <c r="C40" s="1605"/>
      <c r="D40" s="1605"/>
      <c r="E40" s="1605"/>
      <c r="F40" s="1605"/>
      <c r="G40" s="1605"/>
      <c r="H40" s="1606"/>
      <c r="I40" s="1604" t="str">
        <f>EXPORTAR!D18</f>
        <v/>
      </c>
      <c r="J40" s="1605"/>
      <c r="K40" s="1605"/>
      <c r="L40" s="1605"/>
      <c r="M40" s="1605"/>
      <c r="N40" s="1605"/>
      <c r="O40" s="1606"/>
      <c r="P40" s="1604">
        <f>EXPORTAR!D16</f>
        <v>0</v>
      </c>
      <c r="Q40" s="1605"/>
      <c r="R40" s="1605"/>
      <c r="S40" s="1605"/>
      <c r="T40" s="1605"/>
      <c r="U40" s="1606"/>
      <c r="V40" s="3"/>
      <c r="W40" s="1453" t="s">
        <v>141</v>
      </c>
      <c r="X40" s="1454"/>
      <c r="Y40" s="1454"/>
      <c r="Z40" s="1454"/>
      <c r="AA40" s="1454"/>
      <c r="AB40" s="1454"/>
      <c r="AC40" s="1454"/>
      <c r="AD40" s="1454"/>
      <c r="AE40" s="1454"/>
      <c r="AF40" s="1454"/>
      <c r="AG40" s="1454"/>
      <c r="AH40" s="1454"/>
      <c r="AI40" s="1454"/>
      <c r="AJ40" s="1454"/>
      <c r="AK40" s="1455"/>
    </row>
    <row r="41" spans="1:37" ht="5.25" customHeight="1" x14ac:dyDescent="0.25">
      <c r="A41" s="1607"/>
      <c r="B41" s="1649"/>
      <c r="C41" s="1649"/>
      <c r="D41" s="1649"/>
      <c r="E41" s="1649"/>
      <c r="F41" s="1649"/>
      <c r="G41" s="1649"/>
      <c r="H41" s="1609"/>
      <c r="I41" s="1607"/>
      <c r="J41" s="1649"/>
      <c r="K41" s="1649"/>
      <c r="L41" s="1649"/>
      <c r="M41" s="1649"/>
      <c r="N41" s="1649"/>
      <c r="O41" s="1609"/>
      <c r="P41" s="1607"/>
      <c r="Q41" s="1649"/>
      <c r="R41" s="1649"/>
      <c r="S41" s="1649"/>
      <c r="T41" s="1649"/>
      <c r="U41" s="1609"/>
      <c r="V41" s="3"/>
      <c r="W41" s="1651" t="s">
        <v>142</v>
      </c>
      <c r="X41" s="1652"/>
      <c r="Y41" s="1652"/>
      <c r="Z41" s="1652"/>
      <c r="AA41" s="1652"/>
      <c r="AB41" s="1652"/>
      <c r="AC41" s="1652"/>
      <c r="AD41" s="1652"/>
      <c r="AE41" s="1652"/>
      <c r="AF41" s="1652"/>
      <c r="AG41" s="1652"/>
      <c r="AH41" s="1652"/>
      <c r="AI41" s="1652"/>
      <c r="AJ41" s="1652"/>
      <c r="AK41" s="1653"/>
    </row>
    <row r="42" spans="1:37" ht="3" customHeight="1" x14ac:dyDescent="0.25">
      <c r="A42" s="1610"/>
      <c r="B42" s="1611"/>
      <c r="C42" s="1611"/>
      <c r="D42" s="1611"/>
      <c r="E42" s="1611"/>
      <c r="F42" s="1611"/>
      <c r="G42" s="1611"/>
      <c r="H42" s="1612"/>
      <c r="I42" s="1610"/>
      <c r="J42" s="1611"/>
      <c r="K42" s="1611"/>
      <c r="L42" s="1611"/>
      <c r="M42" s="1611"/>
      <c r="N42" s="1611"/>
      <c r="O42" s="1612"/>
      <c r="P42" s="1610"/>
      <c r="Q42" s="1611"/>
      <c r="R42" s="1611"/>
      <c r="S42" s="1611"/>
      <c r="T42" s="1611"/>
      <c r="U42" s="1612"/>
      <c r="V42" s="3"/>
      <c r="W42" s="1579"/>
      <c r="X42" s="1654"/>
      <c r="Y42" s="1654"/>
      <c r="Z42" s="1654"/>
      <c r="AA42" s="1654"/>
      <c r="AB42" s="1654"/>
      <c r="AC42" s="1654"/>
      <c r="AD42" s="1654"/>
      <c r="AE42" s="1654"/>
      <c r="AF42" s="1654"/>
      <c r="AG42" s="1654"/>
      <c r="AH42" s="1654"/>
      <c r="AI42" s="1654"/>
      <c r="AJ42" s="1654"/>
      <c r="AK42" s="1581"/>
    </row>
    <row r="43" spans="1:37" ht="9.75" customHeight="1" x14ac:dyDescent="0.25">
      <c r="A43" s="1395" t="s">
        <v>107</v>
      </c>
      <c r="B43" s="1396"/>
      <c r="C43" s="16" t="s">
        <v>108</v>
      </c>
      <c r="D43" s="1397" t="s">
        <v>109</v>
      </c>
      <c r="E43" s="1398"/>
      <c r="F43" s="1399"/>
      <c r="G43" s="1397" t="s">
        <v>110</v>
      </c>
      <c r="H43" s="1398"/>
      <c r="I43" s="1399"/>
      <c r="J43" s="1397" t="s">
        <v>111</v>
      </c>
      <c r="K43" s="1399"/>
      <c r="L43" s="1397" t="s">
        <v>112</v>
      </c>
      <c r="M43" s="1398"/>
      <c r="N43" s="1399"/>
      <c r="O43" s="17" t="s">
        <v>113</v>
      </c>
      <c r="P43" s="1397" t="s">
        <v>114</v>
      </c>
      <c r="Q43" s="1398"/>
      <c r="R43" s="1399"/>
      <c r="S43" s="1397" t="s">
        <v>115</v>
      </c>
      <c r="T43" s="1398"/>
      <c r="U43" s="1399"/>
      <c r="V43" s="3"/>
      <c r="W43" s="1655"/>
      <c r="X43" s="1656"/>
      <c r="Y43" s="1656"/>
      <c r="Z43" s="1656"/>
      <c r="AA43" s="1656"/>
      <c r="AB43" s="1656"/>
      <c r="AC43" s="1656"/>
      <c r="AD43" s="1656"/>
      <c r="AE43" s="1656"/>
      <c r="AF43" s="1656"/>
      <c r="AG43" s="1656"/>
      <c r="AH43" s="1656"/>
      <c r="AI43" s="1656"/>
      <c r="AJ43" s="1656"/>
      <c r="AK43" s="1657"/>
    </row>
    <row r="44" spans="1:37" ht="9.75" customHeight="1" x14ac:dyDescent="0.25">
      <c r="A44" s="1515" t="s">
        <v>116</v>
      </c>
      <c r="B44" s="1516"/>
      <c r="C44" s="1519" t="s">
        <v>117</v>
      </c>
      <c r="D44" s="1515" t="s">
        <v>118</v>
      </c>
      <c r="E44" s="1521"/>
      <c r="F44" s="1516"/>
      <c r="G44" s="1515" t="s">
        <v>119</v>
      </c>
      <c r="H44" s="1521"/>
      <c r="I44" s="1516"/>
      <c r="J44" s="1515" t="s">
        <v>120</v>
      </c>
      <c r="K44" s="1516"/>
      <c r="L44" s="1515" t="s">
        <v>121</v>
      </c>
      <c r="M44" s="1521"/>
      <c r="N44" s="1516"/>
      <c r="O44" s="1519" t="s">
        <v>122</v>
      </c>
      <c r="P44" s="1515" t="s">
        <v>123</v>
      </c>
      <c r="Q44" s="1521"/>
      <c r="R44" s="1516"/>
      <c r="S44" s="1526" t="str">
        <f>EXPORTAR!D19</f>
        <v/>
      </c>
      <c r="T44" s="1641"/>
      <c r="U44" s="1642"/>
      <c r="V44" s="3"/>
      <c r="W44" s="1588" t="str">
        <f>IF(EXPORTAR!D51="","","Traslado de Cuenta Hacia la Secretaria de Transito de")</f>
        <v/>
      </c>
      <c r="X44" s="1589"/>
      <c r="Y44" s="1589"/>
      <c r="Z44" s="1589"/>
      <c r="AA44" s="1589"/>
      <c r="AB44" s="1589"/>
      <c r="AC44" s="1589"/>
      <c r="AD44" s="1589"/>
      <c r="AE44" s="1589"/>
      <c r="AF44" s="1589"/>
      <c r="AG44" s="1589"/>
      <c r="AH44" s="1589"/>
      <c r="AI44" s="1589"/>
      <c r="AJ44" s="1589"/>
      <c r="AK44" s="1590"/>
    </row>
    <row r="45" spans="1:37" ht="3.75" customHeight="1" x14ac:dyDescent="0.25">
      <c r="A45" s="1517"/>
      <c r="B45" s="1518"/>
      <c r="C45" s="1520"/>
      <c r="D45" s="1517"/>
      <c r="E45" s="1522"/>
      <c r="F45" s="1518"/>
      <c r="G45" s="1517"/>
      <c r="H45" s="1522"/>
      <c r="I45" s="1518"/>
      <c r="J45" s="1517"/>
      <c r="K45" s="1518"/>
      <c r="L45" s="1517"/>
      <c r="M45" s="1522"/>
      <c r="N45" s="1518"/>
      <c r="O45" s="1520"/>
      <c r="P45" s="1517"/>
      <c r="Q45" s="1522"/>
      <c r="R45" s="1518"/>
      <c r="S45" s="1643"/>
      <c r="T45" s="1644"/>
      <c r="U45" s="1645"/>
      <c r="V45" s="3"/>
      <c r="W45" s="1591"/>
      <c r="X45" s="1592"/>
      <c r="Y45" s="1592"/>
      <c r="Z45" s="1592"/>
      <c r="AA45" s="1592"/>
      <c r="AB45" s="1592"/>
      <c r="AC45" s="1592"/>
      <c r="AD45" s="1592"/>
      <c r="AE45" s="1592"/>
      <c r="AF45" s="1592"/>
      <c r="AG45" s="1592"/>
      <c r="AH45" s="1592"/>
      <c r="AI45" s="1592"/>
      <c r="AJ45" s="1592"/>
      <c r="AK45" s="1593"/>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594"/>
      <c r="X46" s="1595"/>
      <c r="Y46" s="1595"/>
      <c r="Z46" s="1595"/>
      <c r="AA46" s="1595"/>
      <c r="AB46" s="1595"/>
      <c r="AC46" s="1595"/>
      <c r="AD46" s="1595"/>
      <c r="AE46" s="1595"/>
      <c r="AF46" s="1595"/>
      <c r="AG46" s="1595"/>
      <c r="AH46" s="1595"/>
      <c r="AI46" s="1595"/>
      <c r="AJ46" s="1595"/>
      <c r="AK46" s="1596"/>
    </row>
    <row r="47" spans="1:37" ht="19.5" customHeight="1" x14ac:dyDescent="0.25">
      <c r="A47" s="1573" t="str">
        <f>EXPORTAR!D20</f>
        <v/>
      </c>
      <c r="B47" s="1576"/>
      <c r="C47" s="1576"/>
      <c r="D47" s="1576"/>
      <c r="E47" s="1576"/>
      <c r="F47" s="1576"/>
      <c r="G47" s="1576"/>
      <c r="H47" s="1576"/>
      <c r="I47" s="1576"/>
      <c r="J47" s="1576"/>
      <c r="K47" s="1576"/>
      <c r="L47" s="1575"/>
      <c r="M47" s="1646" t="str">
        <f>EXPORTAR!D21</f>
        <v/>
      </c>
      <c r="N47" s="1647"/>
      <c r="O47" s="1647"/>
      <c r="P47" s="1647"/>
      <c r="Q47" s="1647"/>
      <c r="R47" s="1648"/>
      <c r="S47" s="1577" t="str">
        <f>EXPORTAR!D22</f>
        <v/>
      </c>
      <c r="T47" s="1632"/>
      <c r="U47" s="1633"/>
      <c r="V47" s="3"/>
      <c r="W47" s="1438" t="s">
        <v>143</v>
      </c>
      <c r="X47" s="1423"/>
      <c r="Y47" s="1423"/>
      <c r="Z47" s="1423"/>
      <c r="AA47" s="1423"/>
      <c r="AB47" s="1423"/>
      <c r="AC47" s="1423"/>
      <c r="AD47" s="1423"/>
      <c r="AE47" s="1423"/>
      <c r="AF47" s="1423"/>
      <c r="AG47" s="1423"/>
      <c r="AH47" s="1423"/>
      <c r="AI47" s="1423"/>
      <c r="AJ47" s="1423"/>
      <c r="AK47" s="1424"/>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620" t="s">
        <v>144</v>
      </c>
      <c r="X48" s="1620"/>
      <c r="Y48" s="1620"/>
      <c r="Z48" s="1620"/>
      <c r="AA48" s="1620"/>
      <c r="AB48" s="1620"/>
      <c r="AC48" s="1620"/>
      <c r="AD48" s="1620"/>
      <c r="AE48" s="1620"/>
      <c r="AF48" s="1620"/>
      <c r="AG48" s="1620"/>
      <c r="AH48" s="1620"/>
      <c r="AI48" s="1620"/>
      <c r="AJ48" s="1620"/>
      <c r="AK48" s="1620"/>
    </row>
    <row r="49" spans="1:37" ht="6.75" customHeight="1" x14ac:dyDescent="0.25">
      <c r="A49" s="1623"/>
      <c r="B49" s="1624"/>
      <c r="C49" s="1624"/>
      <c r="D49" s="1624"/>
      <c r="E49" s="1624"/>
      <c r="F49" s="1624"/>
      <c r="G49" s="1624"/>
      <c r="H49" s="1624"/>
      <c r="I49" s="1624"/>
      <c r="J49" s="1624"/>
      <c r="K49" s="1624"/>
      <c r="L49" s="1624"/>
      <c r="M49" s="1624"/>
      <c r="N49" s="1624"/>
      <c r="O49" s="1624"/>
      <c r="P49" s="1624"/>
      <c r="Q49" s="1624"/>
      <c r="R49" s="1624"/>
      <c r="S49" s="1624"/>
      <c r="T49" s="1624"/>
      <c r="U49" s="1625"/>
      <c r="V49" s="3"/>
      <c r="W49" s="1620"/>
      <c r="X49" s="1620"/>
      <c r="Y49" s="1620"/>
      <c r="Z49" s="1620"/>
      <c r="AA49" s="1620"/>
      <c r="AB49" s="1620"/>
      <c r="AC49" s="1620"/>
      <c r="AD49" s="1620"/>
      <c r="AE49" s="1620"/>
      <c r="AF49" s="1620"/>
      <c r="AG49" s="1620"/>
      <c r="AH49" s="1620"/>
      <c r="AI49" s="1620"/>
      <c r="AJ49" s="1620"/>
      <c r="AK49" s="1620"/>
    </row>
    <row r="50" spans="1:37" ht="11.25" customHeight="1" thickBot="1" x14ac:dyDescent="0.3">
      <c r="A50" s="1626"/>
      <c r="B50" s="1627"/>
      <c r="C50" s="1627"/>
      <c r="D50" s="1627"/>
      <c r="E50" s="1627"/>
      <c r="F50" s="1627"/>
      <c r="G50" s="1627"/>
      <c r="H50" s="1627"/>
      <c r="I50" s="1627"/>
      <c r="J50" s="1627"/>
      <c r="K50" s="1627"/>
      <c r="L50" s="1627"/>
      <c r="M50" s="1627"/>
      <c r="N50" s="1627"/>
      <c r="O50" s="1627"/>
      <c r="P50" s="1627"/>
      <c r="Q50" s="1627"/>
      <c r="R50" s="1627"/>
      <c r="S50" s="1627"/>
      <c r="T50" s="1627"/>
      <c r="U50" s="1628"/>
      <c r="V50" s="3"/>
      <c r="W50" s="1620"/>
      <c r="X50" s="1620"/>
      <c r="Y50" s="1620"/>
      <c r="Z50" s="1620"/>
      <c r="AA50" s="1620"/>
      <c r="AB50" s="1620"/>
      <c r="AC50" s="1620"/>
      <c r="AD50" s="1620"/>
      <c r="AE50" s="1620"/>
      <c r="AF50" s="1620"/>
      <c r="AG50" s="1620"/>
      <c r="AH50" s="1620"/>
      <c r="AI50" s="1620"/>
      <c r="AJ50" s="1620"/>
      <c r="AK50" s="1620"/>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10522</v>
      </c>
      <c r="AC51" s="1165" t="s">
        <v>10520</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10521</v>
      </c>
      <c r="AC52" s="1166" t="s">
        <v>10520</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17:C17"/>
    <mergeCell ref="D17:G17"/>
    <mergeCell ref="H17:K17"/>
    <mergeCell ref="L17:N17"/>
    <mergeCell ref="P17:R17"/>
    <mergeCell ref="S17:U17"/>
    <mergeCell ref="W17:AC17"/>
    <mergeCell ref="AE17:AI17"/>
    <mergeCell ref="AJ17:AK17"/>
    <mergeCell ref="A16:U16"/>
    <mergeCell ref="W16:AC16"/>
    <mergeCell ref="AI13:AK13"/>
    <mergeCell ref="W14:Y14"/>
    <mergeCell ref="Z14:AD14"/>
    <mergeCell ref="AE14:AH14"/>
    <mergeCell ref="AI14:AK14"/>
    <mergeCell ref="O13:O14"/>
    <mergeCell ref="AE16:AK16"/>
    <mergeCell ref="Q13:Q14"/>
    <mergeCell ref="R13:R14"/>
    <mergeCell ref="T13:T14"/>
    <mergeCell ref="W13:Y13"/>
    <mergeCell ref="AE18:AI18"/>
    <mergeCell ref="AJ18:AK18"/>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D27:F27"/>
    <mergeCell ref="G27:I27"/>
    <mergeCell ref="J27:K27"/>
    <mergeCell ref="L27:N27"/>
    <mergeCell ref="P27:R27"/>
    <mergeCell ref="A26:G26"/>
    <mergeCell ref="I26:O26"/>
    <mergeCell ref="P26:U26"/>
    <mergeCell ref="W26:W27"/>
    <mergeCell ref="S27:U27"/>
    <mergeCell ref="A27:B27"/>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AE25:AK27"/>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34" zoomScaleNormal="100" workbookViewId="0">
      <selection activeCell="A52" sqref="A52"/>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411" t="s">
        <v>26</v>
      </c>
      <c r="B1" s="1346"/>
      <c r="C1" s="1346"/>
      <c r="D1" s="1346"/>
      <c r="E1" s="1346"/>
      <c r="F1" s="1346"/>
      <c r="G1" s="1346"/>
      <c r="H1" s="1346"/>
      <c r="I1" s="1346"/>
      <c r="J1" s="1346"/>
      <c r="K1" s="1346"/>
      <c r="L1" s="1346"/>
      <c r="M1" s="1346"/>
      <c r="N1" s="1346"/>
      <c r="O1" s="1346"/>
      <c r="P1" s="1346"/>
      <c r="Q1" s="1346"/>
      <c r="R1" s="1346"/>
      <c r="S1" s="1412"/>
      <c r="T1" s="1373" t="s">
        <v>27</v>
      </c>
      <c r="U1" s="1374"/>
      <c r="V1" s="1374"/>
      <c r="W1" s="1374"/>
      <c r="X1" s="1374"/>
      <c r="Y1" s="1375"/>
      <c r="Z1" s="1061"/>
      <c r="AA1" s="1772" t="s">
        <v>28</v>
      </c>
      <c r="AB1" s="1773"/>
      <c r="AC1" s="1773"/>
      <c r="AD1" s="1773"/>
      <c r="AE1" s="1773"/>
      <c r="AF1" s="1773"/>
      <c r="AG1" s="1773"/>
      <c r="AH1" s="1774"/>
      <c r="AJ1" s="1438" t="s">
        <v>29</v>
      </c>
      <c r="AK1" s="1424"/>
    </row>
    <row r="2" spans="1:51" ht="9.75" customHeight="1" x14ac:dyDescent="0.25">
      <c r="A2" s="1389"/>
      <c r="B2" s="1390"/>
      <c r="C2" s="1390"/>
      <c r="D2" s="1390"/>
      <c r="E2" s="1390"/>
      <c r="F2" s="1390"/>
      <c r="G2" s="1390"/>
      <c r="H2" s="1390"/>
      <c r="I2" s="1390"/>
      <c r="J2" s="1390"/>
      <c r="K2" s="1390"/>
      <c r="L2" s="1390"/>
      <c r="M2" s="1390"/>
      <c r="N2" s="1390"/>
      <c r="O2" s="1390"/>
      <c r="P2" s="1390"/>
      <c r="Q2" s="1390"/>
      <c r="R2" s="1390"/>
      <c r="S2" s="1391"/>
      <c r="T2" s="1376"/>
      <c r="U2" s="1377"/>
      <c r="V2" s="1377"/>
      <c r="W2" s="1377"/>
      <c r="X2" s="1377"/>
      <c r="Y2" s="1378"/>
      <c r="Z2" s="1060"/>
      <c r="AA2" s="1064" t="s">
        <v>30</v>
      </c>
      <c r="AB2" s="1065"/>
      <c r="AC2" s="1621"/>
      <c r="AD2" s="1621"/>
      <c r="AE2" s="1621"/>
      <c r="AF2" s="1621"/>
      <c r="AG2" s="1621"/>
      <c r="AH2" s="1622"/>
      <c r="AI2" s="3"/>
      <c r="AJ2" s="1385" t="s">
        <v>31</v>
      </c>
      <c r="AK2" s="1387" t="s">
        <v>32</v>
      </c>
    </row>
    <row r="3" spans="1:51" ht="10.5" customHeight="1" x14ac:dyDescent="0.25">
      <c r="A3" s="1389"/>
      <c r="B3" s="1390"/>
      <c r="C3" s="1390"/>
      <c r="D3" s="1390"/>
      <c r="E3" s="1390"/>
      <c r="F3" s="1390"/>
      <c r="G3" s="1390"/>
      <c r="H3" s="1390"/>
      <c r="I3" s="1390"/>
      <c r="J3" s="1390"/>
      <c r="K3" s="1390"/>
      <c r="L3" s="1390"/>
      <c r="M3" s="1390"/>
      <c r="N3" s="1390"/>
      <c r="O3" s="1390"/>
      <c r="P3" s="1390"/>
      <c r="Q3" s="1390"/>
      <c r="R3" s="1390"/>
      <c r="S3" s="1391"/>
      <c r="T3" s="1376"/>
      <c r="U3" s="1377"/>
      <c r="V3" s="1377"/>
      <c r="W3" s="1377"/>
      <c r="X3" s="1377"/>
      <c r="Y3" s="1378"/>
      <c r="Z3" s="1060"/>
      <c r="AA3" s="1617"/>
      <c r="AB3" s="1618"/>
      <c r="AC3" s="1618"/>
      <c r="AD3" s="1618"/>
      <c r="AE3" s="1618"/>
      <c r="AF3" s="1618"/>
      <c r="AG3" s="1618"/>
      <c r="AH3" s="1619"/>
      <c r="AI3" s="3"/>
      <c r="AJ3" s="1386"/>
      <c r="AK3" s="1388"/>
    </row>
    <row r="4" spans="1:51" ht="9.75" customHeight="1" x14ac:dyDescent="0.25">
      <c r="A4" s="1389"/>
      <c r="B4" s="1390"/>
      <c r="C4" s="1390"/>
      <c r="D4" s="1390"/>
      <c r="E4" s="1390"/>
      <c r="F4" s="1390"/>
      <c r="G4" s="1390"/>
      <c r="H4" s="1390"/>
      <c r="I4" s="1390"/>
      <c r="J4" s="1390"/>
      <c r="K4" s="1390"/>
      <c r="L4" s="1390"/>
      <c r="M4" s="1390"/>
      <c r="N4" s="1390"/>
      <c r="O4" s="1390"/>
      <c r="P4" s="1390"/>
      <c r="Q4" s="1390"/>
      <c r="R4" s="1390"/>
      <c r="S4" s="1391"/>
      <c r="T4" s="1376"/>
      <c r="U4" s="1377"/>
      <c r="V4" s="1377"/>
      <c r="W4" s="1377"/>
      <c r="X4" s="1377"/>
      <c r="Y4" s="1378"/>
      <c r="Z4" s="1062"/>
      <c r="AA4" s="1395" t="s">
        <v>2</v>
      </c>
      <c r="AB4" s="1396"/>
      <c r="AC4" s="1397" t="s">
        <v>33</v>
      </c>
      <c r="AD4" s="1398"/>
      <c r="AE4" s="1399"/>
      <c r="AF4" s="1400" t="s">
        <v>34</v>
      </c>
      <c r="AG4" s="1400"/>
      <c r="AH4" s="1400"/>
      <c r="AI4" s="3"/>
      <c r="AJ4" s="1401">
        <f>EXPORTAR!D27</f>
        <v>0</v>
      </c>
      <c r="AK4" s="1402"/>
    </row>
    <row r="5" spans="1:51" ht="16.5" customHeight="1" x14ac:dyDescent="0.25">
      <c r="A5" s="1392"/>
      <c r="B5" s="1393"/>
      <c r="C5" s="1393"/>
      <c r="D5" s="1393"/>
      <c r="E5" s="1393"/>
      <c r="F5" s="1393"/>
      <c r="G5" s="1393"/>
      <c r="H5" s="1393"/>
      <c r="I5" s="1393"/>
      <c r="J5" s="1393"/>
      <c r="K5" s="1393"/>
      <c r="L5" s="1393"/>
      <c r="M5" s="1393"/>
      <c r="N5" s="1393"/>
      <c r="O5" s="1393"/>
      <c r="P5" s="1393"/>
      <c r="Q5" s="1393"/>
      <c r="R5" s="1393"/>
      <c r="S5" s="1394"/>
      <c r="T5" s="1379"/>
      <c r="U5" s="1380"/>
      <c r="V5" s="1380"/>
      <c r="W5" s="1380"/>
      <c r="X5" s="1380"/>
      <c r="Y5" s="1381"/>
      <c r="Z5" s="1063"/>
      <c r="AA5" s="1405"/>
      <c r="AB5" s="1406"/>
      <c r="AC5" s="1407"/>
      <c r="AD5" s="1408"/>
      <c r="AE5" s="1409"/>
      <c r="AF5" s="5" t="s">
        <v>35</v>
      </c>
      <c r="AG5" s="5" t="s">
        <v>36</v>
      </c>
      <c r="AH5" s="5" t="s">
        <v>37</v>
      </c>
      <c r="AI5" s="3"/>
      <c r="AJ5" s="1403"/>
      <c r="AK5" s="1404"/>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344" t="s">
        <v>38</v>
      </c>
      <c r="B7" s="1345"/>
      <c r="C7" s="1345"/>
      <c r="D7" s="1345"/>
      <c r="E7" s="1345"/>
      <c r="F7" s="1345"/>
      <c r="G7" s="1345"/>
      <c r="H7" s="1345"/>
      <c r="I7" s="1345"/>
      <c r="J7" s="1345"/>
      <c r="K7" s="1345"/>
      <c r="L7" s="1345"/>
      <c r="M7" s="1345"/>
      <c r="N7" s="1345"/>
      <c r="O7" s="1345"/>
      <c r="P7" s="1346"/>
      <c r="Q7" s="1345"/>
      <c r="R7" s="1345"/>
      <c r="S7" s="1346"/>
      <c r="T7" s="1345"/>
      <c r="U7" s="1347"/>
      <c r="V7" s="3"/>
      <c r="W7" s="1348" t="s">
        <v>39</v>
      </c>
      <c r="X7" s="1348"/>
      <c r="Y7" s="1348"/>
      <c r="Z7" s="6" t="s">
        <v>40</v>
      </c>
      <c r="AA7" s="7"/>
      <c r="AB7" s="7"/>
      <c r="AC7" s="1349" t="s">
        <v>41</v>
      </c>
      <c r="AD7" s="1349"/>
      <c r="AE7" s="1349"/>
      <c r="AF7" s="1349"/>
      <c r="AG7" s="1349"/>
      <c r="AH7" s="1349"/>
      <c r="AI7" s="1349"/>
      <c r="AJ7" s="1349"/>
      <c r="AK7" s="1349"/>
    </row>
    <row r="8" spans="1:51" ht="10.5" customHeight="1" x14ac:dyDescent="0.25">
      <c r="A8" s="1350">
        <v>1</v>
      </c>
      <c r="B8" s="1350" t="s">
        <v>162</v>
      </c>
      <c r="C8" s="1350"/>
      <c r="D8" s="1351"/>
      <c r="E8" s="1350">
        <v>2</v>
      </c>
      <c r="F8" s="1353" t="s">
        <v>25</v>
      </c>
      <c r="G8" s="1353"/>
      <c r="H8" s="1351"/>
      <c r="I8" s="1350">
        <v>3</v>
      </c>
      <c r="J8" s="1450" t="s">
        <v>42</v>
      </c>
      <c r="K8" s="1450"/>
      <c r="L8" s="1450"/>
      <c r="M8" s="1451"/>
      <c r="N8" s="1353">
        <v>4</v>
      </c>
      <c r="O8" s="1353" t="s">
        <v>43</v>
      </c>
      <c r="P8" s="1372"/>
      <c r="Q8" s="1353">
        <v>5</v>
      </c>
      <c r="R8" s="1353" t="s">
        <v>44</v>
      </c>
      <c r="S8" s="1372"/>
      <c r="T8" s="1353">
        <v>6</v>
      </c>
      <c r="U8" s="1353" t="s">
        <v>45</v>
      </c>
      <c r="V8" s="3"/>
      <c r="W8" s="1369" t="str">
        <f>EXPORTAR!D30</f>
        <v/>
      </c>
      <c r="X8" s="1369"/>
      <c r="Y8" s="1369"/>
      <c r="Z8" s="1439" t="str">
        <f>EXPORTAR!D31</f>
        <v/>
      </c>
      <c r="AA8" s="1440"/>
      <c r="AB8" s="1441"/>
      <c r="AC8" s="1445" t="s">
        <v>21</v>
      </c>
      <c r="AD8" s="1446"/>
      <c r="AE8" s="8" t="s">
        <v>46</v>
      </c>
      <c r="AF8" s="8" t="s">
        <v>47</v>
      </c>
      <c r="AG8" s="8" t="s">
        <v>48</v>
      </c>
      <c r="AH8" s="8" t="s">
        <v>49</v>
      </c>
      <c r="AI8" s="8" t="s">
        <v>50</v>
      </c>
      <c r="AJ8" s="8" t="s">
        <v>51</v>
      </c>
      <c r="AK8" s="8" t="s">
        <v>52</v>
      </c>
    </row>
    <row r="9" spans="1:51" ht="16.5" customHeight="1" x14ac:dyDescent="0.25">
      <c r="A9" s="1350"/>
      <c r="B9" s="1350"/>
      <c r="C9" s="1350"/>
      <c r="D9" s="1352"/>
      <c r="E9" s="1350"/>
      <c r="F9" s="1353"/>
      <c r="G9" s="1353"/>
      <c r="H9" s="1352"/>
      <c r="I9" s="1350"/>
      <c r="J9" s="1450"/>
      <c r="K9" s="1450"/>
      <c r="L9" s="1450"/>
      <c r="M9" s="1452"/>
      <c r="N9" s="1353"/>
      <c r="O9" s="1353"/>
      <c r="P9" s="1372"/>
      <c r="Q9" s="1353"/>
      <c r="R9" s="1353"/>
      <c r="S9" s="1372"/>
      <c r="T9" s="1353"/>
      <c r="U9" s="1353"/>
      <c r="V9" s="3"/>
      <c r="W9" s="1369"/>
      <c r="X9" s="1369"/>
      <c r="Y9" s="1369"/>
      <c r="Z9" s="1442"/>
      <c r="AA9" s="1443"/>
      <c r="AB9" s="1444"/>
      <c r="AC9" s="1447">
        <v>1</v>
      </c>
      <c r="AD9" s="1447"/>
      <c r="AE9" s="9">
        <v>2</v>
      </c>
      <c r="AF9" s="9">
        <v>3</v>
      </c>
      <c r="AG9" s="9">
        <v>4</v>
      </c>
      <c r="AH9" s="9">
        <v>5</v>
      </c>
      <c r="AI9" s="9">
        <v>6</v>
      </c>
      <c r="AJ9" s="9">
        <v>7</v>
      </c>
      <c r="AK9" s="9">
        <v>8</v>
      </c>
      <c r="AU9" s="10"/>
      <c r="AV9" s="10"/>
      <c r="AW9" s="10"/>
      <c r="AX9" s="10"/>
      <c r="AY9" s="10"/>
    </row>
    <row r="10" spans="1:51" ht="9.75" customHeight="1" x14ac:dyDescent="0.25">
      <c r="A10" s="1354">
        <v>7</v>
      </c>
      <c r="B10" s="1357" t="s">
        <v>53</v>
      </c>
      <c r="C10" s="1358"/>
      <c r="D10" s="1352"/>
      <c r="E10" s="1354">
        <v>8</v>
      </c>
      <c r="F10" s="1357" t="s">
        <v>54</v>
      </c>
      <c r="G10" s="1358"/>
      <c r="H10" s="1352"/>
      <c r="I10" s="1354">
        <v>9</v>
      </c>
      <c r="J10" s="1357" t="s">
        <v>55</v>
      </c>
      <c r="K10" s="1434"/>
      <c r="L10" s="1358"/>
      <c r="M10" s="1452"/>
      <c r="N10" s="1432">
        <v>10</v>
      </c>
      <c r="O10" s="1353" t="s">
        <v>56</v>
      </c>
      <c r="P10" s="1372"/>
      <c r="Q10" s="1353">
        <v>11</v>
      </c>
      <c r="R10" s="1353" t="s">
        <v>57</v>
      </c>
      <c r="S10" s="1372"/>
      <c r="T10" s="1353">
        <v>12</v>
      </c>
      <c r="U10" s="1353" t="s">
        <v>58</v>
      </c>
      <c r="V10" s="3"/>
      <c r="W10" s="6" t="s">
        <v>59</v>
      </c>
      <c r="X10" s="7"/>
      <c r="Y10" s="7"/>
      <c r="Z10" s="7"/>
      <c r="AA10" s="7"/>
      <c r="AB10" s="7"/>
      <c r="AC10" s="7"/>
      <c r="AD10" s="7"/>
      <c r="AE10" s="7"/>
      <c r="AF10" s="7"/>
      <c r="AG10" s="1349" t="s">
        <v>60</v>
      </c>
      <c r="AH10" s="1349"/>
      <c r="AI10" s="1453" t="s">
        <v>61</v>
      </c>
      <c r="AJ10" s="1454"/>
      <c r="AK10" s="1455"/>
    </row>
    <row r="11" spans="1:51" ht="9" customHeight="1" x14ac:dyDescent="0.25">
      <c r="A11" s="1355"/>
      <c r="B11" s="1359"/>
      <c r="C11" s="1360"/>
      <c r="D11" s="1352"/>
      <c r="E11" s="1355"/>
      <c r="F11" s="1359"/>
      <c r="G11" s="1360"/>
      <c r="H11" s="1352"/>
      <c r="I11" s="1355"/>
      <c r="J11" s="1359"/>
      <c r="K11" s="1435"/>
      <c r="L11" s="1360"/>
      <c r="M11" s="1452"/>
      <c r="N11" s="1437"/>
      <c r="O11" s="1353"/>
      <c r="P11" s="1372"/>
      <c r="Q11" s="1353"/>
      <c r="R11" s="1353"/>
      <c r="S11" s="1372"/>
      <c r="T11" s="1353"/>
      <c r="U11" s="1353"/>
      <c r="V11" s="3"/>
      <c r="W11" s="1724" t="str">
        <f>EXPORTAR!D33</f>
        <v/>
      </c>
      <c r="X11" s="1725"/>
      <c r="Y11" s="1725"/>
      <c r="Z11" s="1725"/>
      <c r="AA11" s="1725"/>
      <c r="AB11" s="1725"/>
      <c r="AC11" s="1725"/>
      <c r="AD11" s="1725"/>
      <c r="AE11" s="1725"/>
      <c r="AF11" s="1726"/>
      <c r="AG11" s="1416" t="str">
        <f>EXPORTAR!D32</f>
        <v/>
      </c>
      <c r="AH11" s="1416"/>
      <c r="AI11" s="1416" t="str">
        <f>EXPORTAR!D37</f>
        <v/>
      </c>
      <c r="AJ11" s="1416"/>
      <c r="AK11" s="1416"/>
    </row>
    <row r="12" spans="1:51" ht="9" customHeight="1" x14ac:dyDescent="0.25">
      <c r="A12" s="1356"/>
      <c r="B12" s="1361"/>
      <c r="C12" s="1362"/>
      <c r="D12" s="1352"/>
      <c r="E12" s="1356"/>
      <c r="F12" s="1361"/>
      <c r="G12" s="1362"/>
      <c r="H12" s="1352"/>
      <c r="I12" s="1356"/>
      <c r="J12" s="1361"/>
      <c r="K12" s="1436"/>
      <c r="L12" s="1362"/>
      <c r="M12" s="1452"/>
      <c r="N12" s="1433"/>
      <c r="O12" s="1353"/>
      <c r="P12" s="1372"/>
      <c r="Q12" s="1353"/>
      <c r="R12" s="1353"/>
      <c r="S12" s="1372"/>
      <c r="T12" s="1353"/>
      <c r="U12" s="1353"/>
      <c r="V12" s="3"/>
      <c r="W12" s="1727"/>
      <c r="X12" s="1728"/>
      <c r="Y12" s="1728"/>
      <c r="Z12" s="1728"/>
      <c r="AA12" s="1728"/>
      <c r="AB12" s="1728"/>
      <c r="AC12" s="1728"/>
      <c r="AD12" s="1728"/>
      <c r="AE12" s="1728"/>
      <c r="AF12" s="1729"/>
      <c r="AG12" s="1416"/>
      <c r="AH12" s="1416"/>
      <c r="AI12" s="1416"/>
      <c r="AJ12" s="1416"/>
      <c r="AK12" s="1416"/>
    </row>
    <row r="13" spans="1:51" ht="12" customHeight="1" x14ac:dyDescent="0.25">
      <c r="A13" s="1354">
        <v>13</v>
      </c>
      <c r="B13" s="1357" t="s">
        <v>62</v>
      </c>
      <c r="C13" s="1358"/>
      <c r="D13" s="1352"/>
      <c r="E13" s="1354">
        <v>14</v>
      </c>
      <c r="F13" s="1357" t="s">
        <v>63</v>
      </c>
      <c r="G13" s="1358"/>
      <c r="H13" s="1352"/>
      <c r="I13" s="1354">
        <v>15</v>
      </c>
      <c r="J13" s="1357" t="s">
        <v>64</v>
      </c>
      <c r="K13" s="1434"/>
      <c r="L13" s="1358"/>
      <c r="M13" s="1452"/>
      <c r="N13" s="1432">
        <v>16</v>
      </c>
      <c r="O13" s="1353" t="s">
        <v>65</v>
      </c>
      <c r="P13" s="44"/>
      <c r="Q13" s="1432">
        <v>17</v>
      </c>
      <c r="R13" s="1353" t="s">
        <v>66</v>
      </c>
      <c r="S13" s="44"/>
      <c r="T13" s="1432">
        <v>18</v>
      </c>
      <c r="U13" s="1370" t="s">
        <v>67</v>
      </c>
      <c r="V13" s="3"/>
      <c r="W13" s="1438" t="s">
        <v>68</v>
      </c>
      <c r="X13" s="1423"/>
      <c r="Y13" s="1424"/>
      <c r="Z13" s="1344" t="s">
        <v>163</v>
      </c>
      <c r="AA13" s="1345"/>
      <c r="AB13" s="1345"/>
      <c r="AC13" s="1345"/>
      <c r="AD13" s="1347"/>
      <c r="AE13" s="1344" t="s">
        <v>164</v>
      </c>
      <c r="AF13" s="1345"/>
      <c r="AG13" s="1345"/>
      <c r="AH13" s="1347"/>
      <c r="AI13" s="1420" t="s">
        <v>69</v>
      </c>
      <c r="AJ13" s="1420"/>
      <c r="AK13" s="1420"/>
    </row>
    <row r="14" spans="1:51" ht="19.5" customHeight="1" x14ac:dyDescent="0.25">
      <c r="A14" s="1356"/>
      <c r="B14" s="1361"/>
      <c r="C14" s="1362"/>
      <c r="D14" s="1352"/>
      <c r="E14" s="1356"/>
      <c r="F14" s="1361"/>
      <c r="G14" s="1362"/>
      <c r="H14" s="1352"/>
      <c r="I14" s="1356"/>
      <c r="J14" s="1361"/>
      <c r="K14" s="1436"/>
      <c r="L14" s="1362"/>
      <c r="M14" s="1452"/>
      <c r="N14" s="1433"/>
      <c r="O14" s="1353"/>
      <c r="P14" s="45"/>
      <c r="Q14" s="1433"/>
      <c r="R14" s="1353"/>
      <c r="S14" s="45"/>
      <c r="T14" s="1433"/>
      <c r="U14" s="1371"/>
      <c r="V14" s="3"/>
      <c r="W14" s="1416" t="str">
        <f>EXPORTAR!D41</f>
        <v/>
      </c>
      <c r="X14" s="1416"/>
      <c r="Y14" s="1416"/>
      <c r="Z14" s="1457" t="s">
        <v>70</v>
      </c>
      <c r="AA14" s="1458"/>
      <c r="AB14" s="1458"/>
      <c r="AC14" s="1458"/>
      <c r="AD14" s="1459"/>
      <c r="AE14" s="1457" t="s">
        <v>70</v>
      </c>
      <c r="AF14" s="1458"/>
      <c r="AG14" s="1458"/>
      <c r="AH14" s="1459"/>
      <c r="AI14" s="1460"/>
      <c r="AJ14" s="1460"/>
      <c r="AK14" s="1460"/>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417" t="s">
        <v>71</v>
      </c>
      <c r="B16" s="1418"/>
      <c r="C16" s="1418"/>
      <c r="D16" s="1418"/>
      <c r="E16" s="1418"/>
      <c r="F16" s="1418"/>
      <c r="G16" s="1418"/>
      <c r="H16" s="1418"/>
      <c r="I16" s="1418"/>
      <c r="J16" s="1418"/>
      <c r="K16" s="1418"/>
      <c r="L16" s="1418"/>
      <c r="M16" s="1418"/>
      <c r="N16" s="1418"/>
      <c r="O16" s="1418"/>
      <c r="P16" s="1418"/>
      <c r="Q16" s="1418"/>
      <c r="R16" s="1418"/>
      <c r="S16" s="1418"/>
      <c r="T16" s="1418"/>
      <c r="U16" s="1419"/>
      <c r="V16" s="3"/>
      <c r="W16" s="1420" t="s">
        <v>72</v>
      </c>
      <c r="X16" s="1420"/>
      <c r="Y16" s="1420"/>
      <c r="Z16" s="1420"/>
      <c r="AA16" s="1420"/>
      <c r="AB16" s="1420"/>
      <c r="AC16" s="1420"/>
      <c r="AD16" s="12"/>
      <c r="AE16" s="1421" t="s">
        <v>73</v>
      </c>
      <c r="AF16" s="1422"/>
      <c r="AG16" s="1422"/>
      <c r="AH16" s="1422"/>
      <c r="AI16" s="1422"/>
      <c r="AJ16" s="1423"/>
      <c r="AK16" s="1424"/>
    </row>
    <row r="17" spans="1:37" ht="9" customHeight="1" x14ac:dyDescent="0.25">
      <c r="A17" s="1425" t="s">
        <v>74</v>
      </c>
      <c r="B17" s="1425"/>
      <c r="C17" s="1425"/>
      <c r="D17" s="1425" t="s">
        <v>75</v>
      </c>
      <c r="E17" s="1425"/>
      <c r="F17" s="1425"/>
      <c r="G17" s="1425"/>
      <c r="H17" s="1425" t="s">
        <v>76</v>
      </c>
      <c r="I17" s="1425"/>
      <c r="J17" s="1425"/>
      <c r="K17" s="1425"/>
      <c r="L17" s="1425" t="s">
        <v>77</v>
      </c>
      <c r="M17" s="1425"/>
      <c r="N17" s="1425"/>
      <c r="O17" s="13" t="s">
        <v>78</v>
      </c>
      <c r="P17" s="1425" t="s">
        <v>79</v>
      </c>
      <c r="Q17" s="1425"/>
      <c r="R17" s="1425"/>
      <c r="S17" s="1425" t="s">
        <v>80</v>
      </c>
      <c r="T17" s="1425"/>
      <c r="U17" s="1425"/>
      <c r="V17" s="3"/>
      <c r="W17" s="1426" t="s">
        <v>33</v>
      </c>
      <c r="X17" s="1426"/>
      <c r="Y17" s="1426"/>
      <c r="Z17" s="1426"/>
      <c r="AA17" s="1426"/>
      <c r="AB17" s="1426"/>
      <c r="AC17" s="1426"/>
      <c r="AD17" s="3"/>
      <c r="AE17" s="1427" t="s">
        <v>81</v>
      </c>
      <c r="AF17" s="1428"/>
      <c r="AG17" s="1428"/>
      <c r="AH17" s="1428"/>
      <c r="AI17" s="1429"/>
      <c r="AJ17" s="1430" t="s">
        <v>82</v>
      </c>
      <c r="AK17" s="1431"/>
    </row>
    <row r="18" spans="1:37" ht="15" customHeight="1" x14ac:dyDescent="0.25">
      <c r="A18" s="1350"/>
      <c r="B18" s="1350"/>
      <c r="C18" s="1350"/>
      <c r="D18" s="1350"/>
      <c r="E18" s="1350"/>
      <c r="F18" s="1350"/>
      <c r="G18" s="1350"/>
      <c r="H18" s="1350"/>
      <c r="I18" s="1350"/>
      <c r="J18" s="1350"/>
      <c r="K18" s="1350"/>
      <c r="L18" s="1350"/>
      <c r="M18" s="1350"/>
      <c r="N18" s="1350"/>
      <c r="O18" s="13"/>
      <c r="P18" s="1425"/>
      <c r="Q18" s="1425"/>
      <c r="R18" s="1425"/>
      <c r="S18" s="1425"/>
      <c r="T18" s="1425"/>
      <c r="U18" s="1425"/>
      <c r="V18" s="3"/>
      <c r="W18" s="1447"/>
      <c r="X18" s="1447"/>
      <c r="Y18" s="1447"/>
      <c r="Z18" s="1447"/>
      <c r="AA18" s="1447"/>
      <c r="AB18" s="1447"/>
      <c r="AC18" s="1447"/>
      <c r="AD18" s="3"/>
      <c r="AE18" s="1461">
        <v>67195002503227</v>
      </c>
      <c r="AF18" s="1462"/>
      <c r="AG18" s="1462"/>
      <c r="AH18" s="1462"/>
      <c r="AI18" s="1463"/>
      <c r="AJ18" s="1457" t="s">
        <v>165</v>
      </c>
      <c r="AK18" s="1464"/>
    </row>
    <row r="19" spans="1:37" ht="9" customHeight="1" x14ac:dyDescent="0.25">
      <c r="A19" s="1350" t="s">
        <v>83</v>
      </c>
      <c r="B19" s="1350"/>
      <c r="C19" s="1350"/>
      <c r="D19" s="1350" t="s">
        <v>10</v>
      </c>
      <c r="E19" s="1350"/>
      <c r="F19" s="1350"/>
      <c r="G19" s="1350"/>
      <c r="H19" s="1465" t="s">
        <v>84</v>
      </c>
      <c r="I19" s="1466"/>
      <c r="J19" s="1466"/>
      <c r="K19" s="1467"/>
      <c r="L19" s="1425" t="s">
        <v>85</v>
      </c>
      <c r="M19" s="1425"/>
      <c r="N19" s="1425"/>
      <c r="O19" s="13" t="s">
        <v>86</v>
      </c>
      <c r="P19" s="1425" t="s">
        <v>87</v>
      </c>
      <c r="Q19" s="1425"/>
      <c r="R19" s="1425"/>
      <c r="S19" s="1425" t="s">
        <v>88</v>
      </c>
      <c r="T19" s="1425"/>
      <c r="U19" s="1425"/>
      <c r="V19" s="3"/>
      <c r="W19" s="1469" t="s">
        <v>89</v>
      </c>
      <c r="X19" s="1470"/>
      <c r="Y19" s="1470"/>
      <c r="Z19" s="1470"/>
      <c r="AA19" s="1470"/>
      <c r="AB19" s="1470"/>
      <c r="AC19" s="1471"/>
      <c r="AD19" s="3"/>
      <c r="AE19" s="1472" t="s">
        <v>90</v>
      </c>
      <c r="AF19" s="1473"/>
      <c r="AG19" s="1473"/>
      <c r="AH19" s="1473"/>
      <c r="AI19" s="1474"/>
      <c r="AJ19" s="1430" t="s">
        <v>82</v>
      </c>
      <c r="AK19" s="1431"/>
    </row>
    <row r="20" spans="1:37" ht="10.5" customHeight="1" x14ac:dyDescent="0.25">
      <c r="A20" s="1494"/>
      <c r="B20" s="1495"/>
      <c r="C20" s="1496"/>
      <c r="D20" s="1494"/>
      <c r="E20" s="1495"/>
      <c r="F20" s="1495"/>
      <c r="G20" s="1496"/>
      <c r="H20" s="1494"/>
      <c r="I20" s="1495"/>
      <c r="J20" s="1495"/>
      <c r="K20" s="1496"/>
      <c r="L20" s="1494"/>
      <c r="M20" s="1495"/>
      <c r="N20" s="1496"/>
      <c r="O20" s="13"/>
      <c r="P20" s="1494"/>
      <c r="Q20" s="1495"/>
      <c r="R20" s="1496"/>
      <c r="S20" s="1494"/>
      <c r="T20" s="1495"/>
      <c r="U20" s="1496"/>
      <c r="V20" s="3"/>
      <c r="W20" s="1698" t="str">
        <f>EXPORTAR!D38</f>
        <v/>
      </c>
      <c r="X20" s="1699"/>
      <c r="Y20" s="1699"/>
      <c r="Z20" s="1699"/>
      <c r="AA20" s="1699"/>
      <c r="AB20" s="1699"/>
      <c r="AC20" s="1700"/>
      <c r="AD20" s="3"/>
      <c r="AE20" s="1481" t="str">
        <f>EXPORTAR!D36</f>
        <v/>
      </c>
      <c r="AF20" s="1482"/>
      <c r="AG20" s="1482"/>
      <c r="AH20" s="1482"/>
      <c r="AI20" s="1483"/>
      <c r="AJ20" s="1487" t="s">
        <v>94</v>
      </c>
      <c r="AK20" s="1488"/>
    </row>
    <row r="21" spans="1:37" ht="12.75" customHeight="1" x14ac:dyDescent="0.25">
      <c r="A21" s="1491"/>
      <c r="B21" s="1491"/>
      <c r="C21" s="1491"/>
      <c r="D21" s="1491"/>
      <c r="E21" s="1491"/>
      <c r="F21" s="1491"/>
      <c r="G21" s="1491"/>
      <c r="H21" s="1492"/>
      <c r="I21" s="1492"/>
      <c r="J21" s="1492"/>
      <c r="K21" s="1492"/>
      <c r="L21" s="1493"/>
      <c r="M21" s="1493"/>
      <c r="N21" s="1493"/>
      <c r="O21" s="1493"/>
      <c r="P21" s="1493"/>
      <c r="Q21" s="1493"/>
      <c r="R21" s="1493"/>
      <c r="S21" s="1493"/>
      <c r="T21" s="1493"/>
      <c r="U21" s="1493"/>
      <c r="V21" s="3"/>
      <c r="W21" s="1701"/>
      <c r="X21" s="1702"/>
      <c r="Y21" s="1702"/>
      <c r="Z21" s="1702"/>
      <c r="AA21" s="1702"/>
      <c r="AB21" s="1702"/>
      <c r="AC21" s="1703"/>
      <c r="AD21" s="3"/>
      <c r="AE21" s="1484"/>
      <c r="AF21" s="1485"/>
      <c r="AG21" s="1485"/>
      <c r="AH21" s="1485"/>
      <c r="AI21" s="1486"/>
      <c r="AJ21" s="1489"/>
      <c r="AK21" s="1490"/>
    </row>
    <row r="22" spans="1:37" ht="9.75" customHeight="1" x14ac:dyDescent="0.25">
      <c r="A22" s="1501" t="s">
        <v>91</v>
      </c>
      <c r="B22" s="1501"/>
      <c r="C22" s="1501"/>
      <c r="D22" s="1501"/>
      <c r="E22" s="1501"/>
      <c r="F22" s="1501"/>
      <c r="G22" s="1501"/>
      <c r="H22" s="1501"/>
      <c r="I22" s="1501"/>
      <c r="J22" s="1501"/>
      <c r="K22" s="1501"/>
      <c r="L22" s="1501"/>
      <c r="M22" s="1501"/>
      <c r="N22" s="1501"/>
      <c r="O22" s="1501"/>
      <c r="P22" s="1501"/>
      <c r="Q22" s="1501"/>
      <c r="R22" s="1501"/>
      <c r="S22" s="1501"/>
      <c r="T22" s="1501"/>
      <c r="U22" s="1501"/>
      <c r="V22" s="3"/>
      <c r="W22" s="14"/>
      <c r="X22" s="14"/>
      <c r="Y22" s="14"/>
      <c r="Z22" s="14"/>
      <c r="AA22" s="14"/>
      <c r="AB22" s="14"/>
      <c r="AC22" s="3"/>
      <c r="AD22" s="3"/>
      <c r="AE22" s="1502" t="s">
        <v>92</v>
      </c>
      <c r="AF22" s="1503"/>
      <c r="AG22" s="1503"/>
      <c r="AH22" s="1503"/>
      <c r="AI22" s="1503"/>
      <c r="AJ22" s="1430" t="s">
        <v>82</v>
      </c>
      <c r="AK22" s="1431"/>
    </row>
    <row r="23" spans="1:37" ht="18" customHeight="1" x14ac:dyDescent="0.25">
      <c r="A23" s="1501"/>
      <c r="B23" s="1501"/>
      <c r="C23" s="1501"/>
      <c r="D23" s="1501"/>
      <c r="E23" s="1501"/>
      <c r="F23" s="1501"/>
      <c r="G23" s="1501"/>
      <c r="H23" s="1501"/>
      <c r="I23" s="1501"/>
      <c r="J23" s="1501"/>
      <c r="K23" s="1501"/>
      <c r="L23" s="1501"/>
      <c r="M23" s="1501"/>
      <c r="N23" s="1501"/>
      <c r="O23" s="1501"/>
      <c r="P23" s="1501"/>
      <c r="Q23" s="1501"/>
      <c r="R23" s="1501"/>
      <c r="S23" s="1501"/>
      <c r="T23" s="1501"/>
      <c r="U23" s="1501"/>
      <c r="V23" s="3"/>
      <c r="W23" s="1453" t="s">
        <v>93</v>
      </c>
      <c r="X23" s="1454"/>
      <c r="Y23" s="1454"/>
      <c r="Z23" s="1454"/>
      <c r="AA23" s="1454"/>
      <c r="AB23" s="1454"/>
      <c r="AC23" s="1455"/>
      <c r="AD23" s="3"/>
      <c r="AE23" s="1461" t="str">
        <f>EXPORTAR!D34</f>
        <v/>
      </c>
      <c r="AF23" s="1462"/>
      <c r="AG23" s="1462"/>
      <c r="AH23" s="1462"/>
      <c r="AI23" s="1463"/>
      <c r="AJ23" s="1457" t="s">
        <v>165</v>
      </c>
      <c r="AK23" s="1464"/>
    </row>
    <row r="24" spans="1:37" ht="10.5" customHeight="1" x14ac:dyDescent="0.25">
      <c r="A24" s="1465" t="s">
        <v>95</v>
      </c>
      <c r="B24" s="1466"/>
      <c r="C24" s="1466"/>
      <c r="D24" s="1466"/>
      <c r="E24" s="1466"/>
      <c r="F24" s="1466"/>
      <c r="G24" s="1466"/>
      <c r="H24" s="1467"/>
      <c r="I24" s="1465" t="s">
        <v>96</v>
      </c>
      <c r="J24" s="1466"/>
      <c r="K24" s="1466"/>
      <c r="L24" s="1466"/>
      <c r="M24" s="1466"/>
      <c r="N24" s="1466"/>
      <c r="O24" s="1467"/>
      <c r="P24" s="1465" t="s">
        <v>97</v>
      </c>
      <c r="Q24" s="1466"/>
      <c r="R24" s="1466"/>
      <c r="S24" s="1466"/>
      <c r="T24" s="1466"/>
      <c r="U24" s="1467"/>
      <c r="V24" s="3"/>
      <c r="W24" s="1497" t="s">
        <v>98</v>
      </c>
      <c r="X24" s="1497"/>
      <c r="Y24" s="1498" t="s">
        <v>99</v>
      </c>
      <c r="Z24" s="1499"/>
      <c r="AA24" s="1499"/>
      <c r="AB24" s="1499"/>
      <c r="AC24" s="1500"/>
      <c r="AD24" s="3"/>
      <c r="AE24" s="1427" t="s">
        <v>100</v>
      </c>
      <c r="AF24" s="1428"/>
      <c r="AG24" s="1428"/>
      <c r="AH24" s="1428"/>
      <c r="AI24" s="1428"/>
      <c r="AJ24" s="1428"/>
      <c r="AK24" s="1429"/>
    </row>
    <row r="25" spans="1:37" ht="5.25" customHeight="1" x14ac:dyDescent="0.25">
      <c r="A25" s="1604" t="str">
        <f>EXPORTAR!D9</f>
        <v/>
      </c>
      <c r="B25" s="1605"/>
      <c r="C25" s="1605"/>
      <c r="D25" s="1605"/>
      <c r="E25" s="1605"/>
      <c r="F25" s="1605"/>
      <c r="G25" s="1605"/>
      <c r="H25" s="1606"/>
      <c r="I25" s="1604" t="str">
        <f>EXPORTAR!D10</f>
        <v/>
      </c>
      <c r="J25" s="1605"/>
      <c r="K25" s="1605"/>
      <c r="L25" s="1605"/>
      <c r="M25" s="1605"/>
      <c r="N25" s="1605"/>
      <c r="O25" s="1606"/>
      <c r="P25" s="1604">
        <f>EXPORTAR!D8</f>
        <v>0</v>
      </c>
      <c r="Q25" s="1605"/>
      <c r="R25" s="1605"/>
      <c r="S25" s="1605"/>
      <c r="T25" s="1605"/>
      <c r="U25" s="1606"/>
      <c r="V25" s="3"/>
      <c r="W25" s="20"/>
      <c r="X25" s="20"/>
      <c r="Y25" s="84"/>
      <c r="Z25" s="85"/>
      <c r="AA25" s="87"/>
      <c r="AB25" s="85"/>
      <c r="AC25" s="86"/>
      <c r="AD25" s="3"/>
      <c r="AE25" s="81"/>
      <c r="AF25" s="82"/>
      <c r="AG25" s="82"/>
      <c r="AH25" s="82"/>
      <c r="AI25" s="82"/>
      <c r="AJ25" s="82"/>
      <c r="AK25" s="83"/>
    </row>
    <row r="26" spans="1:37" ht="15" customHeight="1" x14ac:dyDescent="0.25">
      <c r="A26" s="1610"/>
      <c r="B26" s="1611"/>
      <c r="C26" s="1611"/>
      <c r="D26" s="1611"/>
      <c r="E26" s="1611"/>
      <c r="F26" s="1611"/>
      <c r="G26" s="1611"/>
      <c r="H26" s="1612"/>
      <c r="I26" s="1610"/>
      <c r="J26" s="1611"/>
      <c r="K26" s="1611"/>
      <c r="L26" s="1611"/>
      <c r="M26" s="1611"/>
      <c r="N26" s="1611"/>
      <c r="O26" s="1612"/>
      <c r="P26" s="1610"/>
      <c r="Q26" s="1611"/>
      <c r="R26" s="1611"/>
      <c r="S26" s="1611"/>
      <c r="T26" s="1611"/>
      <c r="U26" s="1612"/>
      <c r="V26" s="3"/>
      <c r="W26" s="1513" t="s">
        <v>101</v>
      </c>
      <c r="X26" s="1513" t="s">
        <v>102</v>
      </c>
      <c r="Y26" s="1513" t="s">
        <v>351</v>
      </c>
      <c r="Z26" s="1513" t="s">
        <v>350</v>
      </c>
      <c r="AA26" s="1523" t="s">
        <v>105</v>
      </c>
      <c r="AB26" s="1513" t="s">
        <v>106</v>
      </c>
      <c r="AC26" s="1514"/>
      <c r="AD26" s="15"/>
      <c r="AE26" s="1504" t="str">
        <f>IF(OR(ISBLANK(EXPORTAR!D42),EXPORTAR!D42=""),"",EXPORTAR!D42)</f>
        <v/>
      </c>
      <c r="AF26" s="1505"/>
      <c r="AG26" s="1505"/>
      <c r="AH26" s="1505"/>
      <c r="AI26" s="1505"/>
      <c r="AJ26" s="1505"/>
      <c r="AK26" s="1506"/>
    </row>
    <row r="27" spans="1:37" ht="9" customHeight="1" x14ac:dyDescent="0.25">
      <c r="A27" s="1395" t="s">
        <v>107</v>
      </c>
      <c r="B27" s="1396"/>
      <c r="C27" s="16" t="s">
        <v>108</v>
      </c>
      <c r="D27" s="1397" t="s">
        <v>109</v>
      </c>
      <c r="E27" s="1398"/>
      <c r="F27" s="1399"/>
      <c r="G27" s="1397" t="s">
        <v>110</v>
      </c>
      <c r="H27" s="1397"/>
      <c r="I27" s="1397"/>
      <c r="J27" s="1397" t="s">
        <v>111</v>
      </c>
      <c r="K27" s="1399"/>
      <c r="L27" s="1397" t="s">
        <v>112</v>
      </c>
      <c r="M27" s="1398"/>
      <c r="N27" s="1399"/>
      <c r="O27" s="17" t="s">
        <v>113</v>
      </c>
      <c r="P27" s="1397" t="s">
        <v>114</v>
      </c>
      <c r="Q27" s="1398"/>
      <c r="R27" s="1399"/>
      <c r="S27" s="1690" t="s">
        <v>115</v>
      </c>
      <c r="T27" s="1691"/>
      <c r="U27" s="1692"/>
      <c r="V27" s="3"/>
      <c r="W27" s="1513"/>
      <c r="X27" s="1514"/>
      <c r="Y27" s="1514"/>
      <c r="Z27" s="1513"/>
      <c r="AA27" s="1524"/>
      <c r="AB27" s="1514"/>
      <c r="AC27" s="1514"/>
      <c r="AD27" s="18"/>
      <c r="AE27" s="1507"/>
      <c r="AF27" s="1508"/>
      <c r="AG27" s="1508"/>
      <c r="AH27" s="1508"/>
      <c r="AI27" s="1508"/>
      <c r="AJ27" s="1508"/>
      <c r="AK27" s="1509"/>
    </row>
    <row r="28" spans="1:37" ht="12" customHeight="1" x14ac:dyDescent="0.25">
      <c r="A28" s="1517"/>
      <c r="B28" s="1518"/>
      <c r="C28" s="116"/>
      <c r="D28" s="1517"/>
      <c r="E28" s="1522"/>
      <c r="F28" s="1518"/>
      <c r="G28" s="1515"/>
      <c r="H28" s="1515"/>
      <c r="I28" s="1515"/>
      <c r="J28" s="1517"/>
      <c r="K28" s="1518"/>
      <c r="L28" s="1517"/>
      <c r="M28" s="1522"/>
      <c r="N28" s="1518"/>
      <c r="O28" s="116"/>
      <c r="P28" s="1517"/>
      <c r="Q28" s="1522"/>
      <c r="R28" s="1518"/>
      <c r="S28" s="1526" t="str">
        <f>EXPORTAR!D11</f>
        <v/>
      </c>
      <c r="T28" s="1527"/>
      <c r="U28" s="1528"/>
      <c r="V28" s="3"/>
      <c r="W28" s="1534"/>
      <c r="X28" s="1535"/>
      <c r="Y28" s="1536"/>
      <c r="Z28" s="20" t="s">
        <v>35</v>
      </c>
      <c r="AA28" s="20" t="s">
        <v>36</v>
      </c>
      <c r="AB28" s="1498" t="s">
        <v>37</v>
      </c>
      <c r="AC28" s="1500"/>
      <c r="AD28" s="19"/>
      <c r="AE28" s="1438" t="s">
        <v>125</v>
      </c>
      <c r="AF28" s="1423"/>
      <c r="AG28" s="1423"/>
      <c r="AH28" s="1423"/>
      <c r="AI28" s="1423"/>
      <c r="AJ28" s="1423"/>
      <c r="AK28" s="1424"/>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529"/>
      <c r="T29" s="1530"/>
      <c r="U29" s="1531"/>
      <c r="V29" s="3"/>
      <c r="W29" s="1537"/>
      <c r="X29" s="1538"/>
      <c r="Y29" s="1539"/>
      <c r="Z29" s="1543"/>
      <c r="AA29" s="1543"/>
      <c r="AB29" s="1534"/>
      <c r="AC29" s="1536"/>
      <c r="AD29" s="24"/>
      <c r="AE29" s="25" t="s">
        <v>167</v>
      </c>
      <c r="AF29" s="25" t="s">
        <v>168</v>
      </c>
      <c r="AG29" s="52" t="s">
        <v>169</v>
      </c>
      <c r="AH29" s="25" t="s">
        <v>170</v>
      </c>
      <c r="AI29" s="25" t="s">
        <v>171</v>
      </c>
      <c r="AJ29" s="1571" t="s">
        <v>67</v>
      </c>
      <c r="AK29" s="1572"/>
    </row>
    <row r="30" spans="1:37" ht="8.25" customHeight="1" x14ac:dyDescent="0.25">
      <c r="A30" s="1765" t="str">
        <f>EXPORTAR!D12</f>
        <v/>
      </c>
      <c r="B30" s="1766"/>
      <c r="C30" s="1766"/>
      <c r="D30" s="1766"/>
      <c r="E30" s="1766"/>
      <c r="F30" s="1766"/>
      <c r="G30" s="1766"/>
      <c r="H30" s="1766"/>
      <c r="I30" s="1766"/>
      <c r="J30" s="1766"/>
      <c r="K30" s="1766"/>
      <c r="L30" s="1767"/>
      <c r="M30" s="1765" t="str">
        <f>EXPORTAR!D13</f>
        <v/>
      </c>
      <c r="N30" s="1766"/>
      <c r="O30" s="1766"/>
      <c r="P30" s="1766"/>
      <c r="Q30" s="1766"/>
      <c r="R30" s="1767"/>
      <c r="S30" s="1686" t="str">
        <f>EXPORTAR!D14</f>
        <v/>
      </c>
      <c r="T30" s="1527"/>
      <c r="U30" s="1528"/>
      <c r="V30" s="3"/>
      <c r="W30" s="1537"/>
      <c r="X30" s="1538"/>
      <c r="Y30" s="1539"/>
      <c r="Z30" s="1678"/>
      <c r="AA30" s="1678"/>
      <c r="AB30" s="1679"/>
      <c r="AC30" s="1680"/>
      <c r="AD30" s="24"/>
      <c r="AE30" s="25"/>
      <c r="AF30" s="25"/>
      <c r="AG30" s="52"/>
      <c r="AH30" s="25"/>
      <c r="AI30" s="25"/>
      <c r="AJ30" s="90"/>
      <c r="AK30" s="91"/>
    </row>
    <row r="31" spans="1:37" ht="12" customHeight="1" x14ac:dyDescent="0.25">
      <c r="A31" s="1768"/>
      <c r="B31" s="1769"/>
      <c r="C31" s="1769"/>
      <c r="D31" s="1769"/>
      <c r="E31" s="1769"/>
      <c r="F31" s="1769"/>
      <c r="G31" s="1769"/>
      <c r="H31" s="1769"/>
      <c r="I31" s="1769"/>
      <c r="J31" s="1769"/>
      <c r="K31" s="1769"/>
      <c r="L31" s="1770"/>
      <c r="M31" s="1768"/>
      <c r="N31" s="1769"/>
      <c r="O31" s="1769"/>
      <c r="P31" s="1769"/>
      <c r="Q31" s="1769"/>
      <c r="R31" s="1770"/>
      <c r="S31" s="1529"/>
      <c r="T31" s="1530"/>
      <c r="U31" s="1531"/>
      <c r="V31" s="3"/>
      <c r="W31" s="1540"/>
      <c r="X31" s="1541"/>
      <c r="Y31" s="1542"/>
      <c r="Z31" s="1544"/>
      <c r="AA31" s="1544"/>
      <c r="AB31" s="1540"/>
      <c r="AC31" s="1542"/>
      <c r="AD31" s="19"/>
      <c r="AE31" s="1525" t="s">
        <v>126</v>
      </c>
      <c r="AF31" s="1525" t="s">
        <v>127</v>
      </c>
      <c r="AG31" s="1525" t="s">
        <v>128</v>
      </c>
      <c r="AH31" s="1525" t="s">
        <v>129</v>
      </c>
      <c r="AI31" s="1525" t="s">
        <v>130</v>
      </c>
      <c r="AJ31" s="1554" t="s">
        <v>131</v>
      </c>
      <c r="AK31" s="1536"/>
    </row>
    <row r="32" spans="1:37" ht="8.25" customHeight="1" x14ac:dyDescent="0.25">
      <c r="A32" s="1629" t="s">
        <v>132</v>
      </c>
      <c r="B32" s="1630"/>
      <c r="C32" s="1630"/>
      <c r="D32" s="1630"/>
      <c r="E32" s="1630"/>
      <c r="F32" s="1630"/>
      <c r="G32" s="1630"/>
      <c r="H32" s="1630"/>
      <c r="I32" s="1630"/>
      <c r="J32" s="1630"/>
      <c r="K32" s="1630"/>
      <c r="L32" s="1630"/>
      <c r="M32" s="1630"/>
      <c r="N32" s="1630"/>
      <c r="O32" s="1630"/>
      <c r="P32" s="1630"/>
      <c r="Q32" s="1630"/>
      <c r="R32" s="1630"/>
      <c r="S32" s="1630"/>
      <c r="T32" s="1630"/>
      <c r="U32" s="1631"/>
      <c r="V32" s="3"/>
      <c r="W32" s="29"/>
      <c r="X32" s="29"/>
      <c r="Y32" s="29"/>
      <c r="Z32" s="29"/>
      <c r="AA32" s="29"/>
      <c r="AB32" s="29"/>
      <c r="AC32" s="29"/>
      <c r="AD32" s="19"/>
      <c r="AE32" s="1497"/>
      <c r="AF32" s="1497"/>
      <c r="AG32" s="1497"/>
      <c r="AH32" s="1497"/>
      <c r="AI32" s="1497"/>
      <c r="AJ32" s="1540"/>
      <c r="AK32" s="1542"/>
    </row>
    <row r="33" spans="1:37" ht="9" customHeight="1" x14ac:dyDescent="0.25">
      <c r="A33" s="1385"/>
      <c r="B33" s="1555"/>
      <c r="C33" s="1555"/>
      <c r="D33" s="1555"/>
      <c r="E33" s="1555"/>
      <c r="F33" s="1555"/>
      <c r="G33" s="1555"/>
      <c r="H33" s="1555"/>
      <c r="I33" s="1555"/>
      <c r="J33" s="1555"/>
      <c r="K33" s="1555"/>
      <c r="L33" s="1555"/>
      <c r="M33" s="1555"/>
      <c r="N33" s="1555"/>
      <c r="O33" s="1555"/>
      <c r="P33" s="1555"/>
      <c r="Q33" s="1555"/>
      <c r="R33" s="1555"/>
      <c r="S33" s="1555"/>
      <c r="T33" s="1555"/>
      <c r="U33" s="1387"/>
      <c r="V33" s="3"/>
      <c r="W33" s="1453" t="s">
        <v>133</v>
      </c>
      <c r="X33" s="1454"/>
      <c r="Y33" s="1454"/>
      <c r="Z33" s="1454"/>
      <c r="AA33" s="1454"/>
      <c r="AB33" s="1454"/>
      <c r="AC33" s="1455"/>
      <c r="AD33" s="19"/>
      <c r="AE33" s="1453" t="s">
        <v>134</v>
      </c>
      <c r="AF33" s="1454"/>
      <c r="AG33" s="1454"/>
      <c r="AH33" s="1454"/>
      <c r="AI33" s="1454"/>
      <c r="AJ33" s="1454"/>
      <c r="AK33" s="1455"/>
    </row>
    <row r="34" spans="1:37" ht="9.75" customHeight="1" thickBot="1" x14ac:dyDescent="0.3">
      <c r="A34" s="1556"/>
      <c r="B34" s="1557"/>
      <c r="C34" s="1557"/>
      <c r="D34" s="1557"/>
      <c r="E34" s="1557"/>
      <c r="F34" s="1557"/>
      <c r="G34" s="1557"/>
      <c r="H34" s="1557"/>
      <c r="I34" s="1557"/>
      <c r="J34" s="1557"/>
      <c r="K34" s="1557"/>
      <c r="L34" s="1557"/>
      <c r="M34" s="1557"/>
      <c r="N34" s="1557"/>
      <c r="O34" s="1557"/>
      <c r="P34" s="1557"/>
      <c r="Q34" s="1557"/>
      <c r="R34" s="1557"/>
      <c r="S34" s="1557"/>
      <c r="T34" s="1557"/>
      <c r="U34" s="1558"/>
      <c r="V34" s="3"/>
      <c r="W34" s="1559" t="s">
        <v>135</v>
      </c>
      <c r="X34" s="1562" t="s">
        <v>136</v>
      </c>
      <c r="Y34" s="1563"/>
      <c r="Z34" s="1559" t="s">
        <v>137</v>
      </c>
      <c r="AA34" s="1559" t="s">
        <v>138</v>
      </c>
      <c r="AB34" s="1554" t="s">
        <v>139</v>
      </c>
      <c r="AC34" s="1568"/>
      <c r="AD34" s="30"/>
      <c r="AE34" s="31" t="s">
        <v>30</v>
      </c>
      <c r="AF34" s="32"/>
      <c r="AG34" s="32"/>
      <c r="AH34" s="32"/>
      <c r="AI34" s="32"/>
      <c r="AJ34" s="1545" t="s">
        <v>108</v>
      </c>
      <c r="AK34" s="1546"/>
    </row>
    <row r="35" spans="1:37" ht="9.75" customHeight="1" x14ac:dyDescent="0.25">
      <c r="A35" s="1492"/>
      <c r="B35" s="1492"/>
      <c r="C35" s="1492"/>
      <c r="D35" s="1492"/>
      <c r="E35" s="1492"/>
      <c r="F35" s="1492"/>
      <c r="G35" s="1492"/>
      <c r="H35" s="1492"/>
      <c r="I35" s="1492"/>
      <c r="J35" s="1492"/>
      <c r="K35" s="1492"/>
      <c r="L35" s="1492"/>
      <c r="M35" s="1492"/>
      <c r="N35" s="1492"/>
      <c r="O35" s="1492"/>
      <c r="P35" s="1492"/>
      <c r="Q35" s="1492"/>
      <c r="R35" s="1492"/>
      <c r="S35" s="1492"/>
      <c r="T35" s="1492"/>
      <c r="U35" s="1492"/>
      <c r="V35" s="3"/>
      <c r="W35" s="1560"/>
      <c r="X35" s="1564"/>
      <c r="Y35" s="1565"/>
      <c r="Z35" s="1560"/>
      <c r="AA35" s="1560"/>
      <c r="AB35" s="1537"/>
      <c r="AC35" s="1539"/>
      <c r="AD35" s="33"/>
      <c r="AE35" s="34"/>
      <c r="AF35" s="35"/>
      <c r="AG35" s="35"/>
      <c r="AH35" s="35"/>
      <c r="AI35" s="35"/>
      <c r="AJ35" s="1547"/>
      <c r="AK35" s="1548"/>
    </row>
    <row r="36" spans="1:37" ht="9.75" customHeight="1" x14ac:dyDescent="0.25">
      <c r="A36" s="1551" t="s">
        <v>352</v>
      </c>
      <c r="B36" s="1551"/>
      <c r="C36" s="1551"/>
      <c r="D36" s="1551"/>
      <c r="E36" s="1551"/>
      <c r="F36" s="1551"/>
      <c r="G36" s="1551"/>
      <c r="H36" s="1551"/>
      <c r="I36" s="1551"/>
      <c r="J36" s="1551"/>
      <c r="K36" s="1551"/>
      <c r="L36" s="1551"/>
      <c r="M36" s="1551"/>
      <c r="N36" s="1551"/>
      <c r="O36" s="1551"/>
      <c r="P36" s="1551"/>
      <c r="Q36" s="1551"/>
      <c r="R36" s="1551"/>
      <c r="S36" s="1551"/>
      <c r="T36" s="1551"/>
      <c r="U36" s="1551"/>
      <c r="V36" s="3"/>
      <c r="W36" s="1560"/>
      <c r="X36" s="1564"/>
      <c r="Y36" s="1565"/>
      <c r="Z36" s="1560"/>
      <c r="AA36" s="1560"/>
      <c r="AB36" s="1537"/>
      <c r="AC36" s="1539"/>
      <c r="AD36" s="33"/>
      <c r="AE36" s="34"/>
      <c r="AF36" s="35"/>
      <c r="AG36" s="35"/>
      <c r="AH36" s="35"/>
      <c r="AI36" s="35"/>
      <c r="AJ36" s="1547"/>
      <c r="AK36" s="1548"/>
    </row>
    <row r="37" spans="1:37" ht="9.75" customHeight="1" x14ac:dyDescent="0.25">
      <c r="A37" s="1552"/>
      <c r="B37" s="1552"/>
      <c r="C37" s="1552"/>
      <c r="D37" s="1552"/>
      <c r="E37" s="1552"/>
      <c r="F37" s="1552"/>
      <c r="G37" s="1552"/>
      <c r="H37" s="1552"/>
      <c r="I37" s="1552"/>
      <c r="J37" s="1552"/>
      <c r="K37" s="1552"/>
      <c r="L37" s="1552"/>
      <c r="M37" s="1552"/>
      <c r="N37" s="1552"/>
      <c r="O37" s="1552"/>
      <c r="P37" s="1552"/>
      <c r="Q37" s="1552"/>
      <c r="R37" s="1552"/>
      <c r="S37" s="1552"/>
      <c r="T37" s="1552"/>
      <c r="U37" s="1552"/>
      <c r="V37" s="3"/>
      <c r="W37" s="1561"/>
      <c r="X37" s="1566"/>
      <c r="Y37" s="1567"/>
      <c r="Z37" s="1561"/>
      <c r="AA37" s="1561"/>
      <c r="AB37" s="1569"/>
      <c r="AC37" s="1570"/>
      <c r="AD37" s="35"/>
      <c r="AE37" s="36"/>
      <c r="AF37" s="37"/>
      <c r="AG37" s="37"/>
      <c r="AH37" s="37"/>
      <c r="AI37" s="37"/>
      <c r="AJ37" s="1549"/>
      <c r="AK37" s="1550"/>
    </row>
    <row r="38" spans="1:37" ht="9.75" customHeight="1" x14ac:dyDescent="0.25">
      <c r="A38" s="1465" t="s">
        <v>95</v>
      </c>
      <c r="B38" s="1466"/>
      <c r="C38" s="1466"/>
      <c r="D38" s="1466"/>
      <c r="E38" s="1466"/>
      <c r="F38" s="1466"/>
      <c r="G38" s="1466"/>
      <c r="H38" s="1467"/>
      <c r="I38" s="1465" t="s">
        <v>96</v>
      </c>
      <c r="J38" s="1466"/>
      <c r="K38" s="1466"/>
      <c r="L38" s="1466"/>
      <c r="M38" s="1466"/>
      <c r="N38" s="1466"/>
      <c r="O38" s="1467"/>
      <c r="P38" s="1465" t="s">
        <v>97</v>
      </c>
      <c r="Q38" s="1466"/>
      <c r="R38" s="1466"/>
      <c r="S38" s="1466"/>
      <c r="T38" s="1466"/>
      <c r="U38" s="1467"/>
      <c r="V38" s="3"/>
      <c r="W38" s="1553"/>
      <c r="X38" s="1553"/>
      <c r="Y38" s="1553"/>
      <c r="Z38" s="1553"/>
      <c r="AA38" s="1553"/>
      <c r="AB38" s="1553"/>
      <c r="AC38" s="1553"/>
      <c r="AD38" s="1553"/>
      <c r="AE38" s="1553"/>
      <c r="AF38" s="1553"/>
      <c r="AG38" s="1553"/>
      <c r="AH38" s="1553"/>
      <c r="AI38" s="1553"/>
      <c r="AJ38" s="1553"/>
      <c r="AK38" s="1553"/>
    </row>
    <row r="39" spans="1:37" ht="12" customHeight="1" x14ac:dyDescent="0.25">
      <c r="A39" s="1753" t="str">
        <f>EXPORTAR!D17</f>
        <v/>
      </c>
      <c r="B39" s="1753"/>
      <c r="C39" s="1753"/>
      <c r="D39" s="1753"/>
      <c r="E39" s="1753"/>
      <c r="F39" s="1753"/>
      <c r="G39" s="1753"/>
      <c r="H39" s="1753"/>
      <c r="I39" s="1753" t="str">
        <f>EXPORTAR!D18</f>
        <v/>
      </c>
      <c r="J39" s="1753"/>
      <c r="K39" s="1753"/>
      <c r="L39" s="1753"/>
      <c r="M39" s="1753"/>
      <c r="N39" s="1753"/>
      <c r="O39" s="1753"/>
      <c r="P39" s="1753">
        <f>EXPORTAR!D16</f>
        <v>0</v>
      </c>
      <c r="Q39" s="1753"/>
      <c r="R39" s="1753"/>
      <c r="S39" s="1753"/>
      <c r="T39" s="1753"/>
      <c r="U39" s="1753"/>
      <c r="V39" s="3"/>
      <c r="W39" s="1349" t="s">
        <v>141</v>
      </c>
      <c r="X39" s="1349"/>
      <c r="Y39" s="1349"/>
      <c r="Z39" s="1349"/>
      <c r="AA39" s="1349"/>
      <c r="AB39" s="1349"/>
      <c r="AC39" s="1349"/>
      <c r="AD39" s="1349"/>
      <c r="AE39" s="1349"/>
      <c r="AF39" s="1349"/>
      <c r="AG39" s="1349"/>
      <c r="AH39" s="1349"/>
      <c r="AI39" s="1349"/>
      <c r="AJ39" s="1349"/>
      <c r="AK39" s="1349"/>
    </row>
    <row r="40" spans="1:37" ht="12.75" customHeight="1" x14ac:dyDescent="0.25">
      <c r="A40" s="1510" t="str">
        <f>EXPORTAR!G17</f>
        <v/>
      </c>
      <c r="B40" s="1511"/>
      <c r="C40" s="1511"/>
      <c r="D40" s="1511"/>
      <c r="E40" s="1511"/>
      <c r="F40" s="1511"/>
      <c r="G40" s="1511"/>
      <c r="H40" s="1512"/>
      <c r="I40" s="1753" t="str">
        <f>EXPORTAR!G18</f>
        <v/>
      </c>
      <c r="J40" s="1753"/>
      <c r="K40" s="1753"/>
      <c r="L40" s="1753"/>
      <c r="M40" s="1753"/>
      <c r="N40" s="1753"/>
      <c r="O40" s="1753"/>
      <c r="P40" s="1753">
        <f>EXPORTAR!G16</f>
        <v>0</v>
      </c>
      <c r="Q40" s="1753"/>
      <c r="R40" s="1753"/>
      <c r="S40" s="1753"/>
      <c r="T40" s="1753"/>
      <c r="U40" s="1753"/>
      <c r="V40" s="3"/>
      <c r="W40" s="1579" t="s">
        <v>142</v>
      </c>
      <c r="X40" s="1580"/>
      <c r="Y40" s="1580"/>
      <c r="Z40" s="1580"/>
      <c r="AA40" s="1580"/>
      <c r="AB40" s="1580"/>
      <c r="AC40" s="1580"/>
      <c r="AD40" s="1580"/>
      <c r="AE40" s="1580"/>
      <c r="AF40" s="1580"/>
      <c r="AG40" s="1580"/>
      <c r="AH40" s="1580"/>
      <c r="AI40" s="1580"/>
      <c r="AJ40" s="1580"/>
      <c r="AK40" s="1581"/>
    </row>
    <row r="41" spans="1:37" ht="9.75" customHeight="1" x14ac:dyDescent="0.25">
      <c r="A41" s="1395" t="s">
        <v>107</v>
      </c>
      <c r="B41" s="1396"/>
      <c r="C41" s="16" t="s">
        <v>108</v>
      </c>
      <c r="D41" s="1397" t="s">
        <v>109</v>
      </c>
      <c r="E41" s="1398"/>
      <c r="F41" s="1399"/>
      <c r="G41" s="1397" t="s">
        <v>110</v>
      </c>
      <c r="H41" s="1398"/>
      <c r="I41" s="1399"/>
      <c r="J41" s="1397" t="s">
        <v>111</v>
      </c>
      <c r="K41" s="1399"/>
      <c r="L41" s="1397" t="s">
        <v>112</v>
      </c>
      <c r="M41" s="1398"/>
      <c r="N41" s="1399"/>
      <c r="O41" s="17" t="s">
        <v>113</v>
      </c>
      <c r="P41" s="1397" t="s">
        <v>114</v>
      </c>
      <c r="Q41" s="1398"/>
      <c r="R41" s="1399"/>
      <c r="S41" s="1690" t="s">
        <v>115</v>
      </c>
      <c r="T41" s="1691"/>
      <c r="U41" s="1692"/>
      <c r="V41" s="3"/>
      <c r="W41" s="1579"/>
      <c r="X41" s="1580"/>
      <c r="Y41" s="1580"/>
      <c r="Z41" s="1580"/>
      <c r="AA41" s="1580"/>
      <c r="AB41" s="1580"/>
      <c r="AC41" s="1580"/>
      <c r="AD41" s="1580"/>
      <c r="AE41" s="1580"/>
      <c r="AF41" s="1580"/>
      <c r="AG41" s="1580"/>
      <c r="AH41" s="1580"/>
      <c r="AI41" s="1580"/>
      <c r="AJ41" s="1580"/>
      <c r="AK41" s="1581"/>
    </row>
    <row r="42" spans="1:37" ht="13.5" customHeight="1" x14ac:dyDescent="0.25">
      <c r="A42" s="1515" t="s">
        <v>116</v>
      </c>
      <c r="B42" s="1516"/>
      <c r="C42" s="1519" t="s">
        <v>117</v>
      </c>
      <c r="D42" s="1515" t="s">
        <v>118</v>
      </c>
      <c r="E42" s="1521"/>
      <c r="F42" s="1516"/>
      <c r="G42" s="1515" t="s">
        <v>119</v>
      </c>
      <c r="H42" s="1521"/>
      <c r="I42" s="1516"/>
      <c r="J42" s="1515" t="s">
        <v>120</v>
      </c>
      <c r="K42" s="1516"/>
      <c r="L42" s="1515" t="s">
        <v>121</v>
      </c>
      <c r="M42" s="1521"/>
      <c r="N42" s="1516"/>
      <c r="O42" s="1519" t="s">
        <v>122</v>
      </c>
      <c r="P42" s="1515" t="s">
        <v>123</v>
      </c>
      <c r="Q42" s="1521"/>
      <c r="R42" s="1516"/>
      <c r="S42" s="1748" t="str">
        <f>EXPORTAR!D19</f>
        <v/>
      </c>
      <c r="T42" s="1748"/>
      <c r="U42" s="1748"/>
      <c r="V42" s="3"/>
      <c r="W42" s="1588" t="str">
        <f>IF(EXPORTAR!D51="","","Traslado de Cuenta Hacia la Secretaria de Transito de")</f>
        <v/>
      </c>
      <c r="X42" s="1589"/>
      <c r="Y42" s="1589"/>
      <c r="Z42" s="1589"/>
      <c r="AA42" s="1589"/>
      <c r="AB42" s="1589"/>
      <c r="AC42" s="1589"/>
      <c r="AD42" s="1589"/>
      <c r="AE42" s="1589"/>
      <c r="AF42" s="1589"/>
      <c r="AG42" s="1589"/>
      <c r="AH42" s="1589"/>
      <c r="AI42" s="1589"/>
      <c r="AJ42" s="1589"/>
      <c r="AK42" s="1590"/>
    </row>
    <row r="43" spans="1:37" ht="13.5" customHeight="1" x14ac:dyDescent="0.25">
      <c r="A43" s="1517"/>
      <c r="B43" s="1518"/>
      <c r="C43" s="1520"/>
      <c r="D43" s="1517"/>
      <c r="E43" s="1522"/>
      <c r="F43" s="1518"/>
      <c r="G43" s="1517"/>
      <c r="H43" s="1522"/>
      <c r="I43" s="1518"/>
      <c r="J43" s="1517"/>
      <c r="K43" s="1518"/>
      <c r="L43" s="1517"/>
      <c r="M43" s="1522"/>
      <c r="N43" s="1518"/>
      <c r="O43" s="1520"/>
      <c r="P43" s="1517"/>
      <c r="Q43" s="1522"/>
      <c r="R43" s="1518"/>
      <c r="S43" s="1749" t="str">
        <f>EXPORTAR!G19</f>
        <v/>
      </c>
      <c r="T43" s="1749"/>
      <c r="U43" s="1749"/>
      <c r="V43" s="3"/>
      <c r="W43" s="1594"/>
      <c r="X43" s="1595"/>
      <c r="Y43" s="1595"/>
      <c r="Z43" s="1595"/>
      <c r="AA43" s="1595"/>
      <c r="AB43" s="1595"/>
      <c r="AC43" s="1595"/>
      <c r="AD43" s="1595"/>
      <c r="AE43" s="1595"/>
      <c r="AF43" s="1595"/>
      <c r="AG43" s="1595"/>
      <c r="AH43" s="1595"/>
      <c r="AI43" s="1595"/>
      <c r="AJ43" s="1595"/>
      <c r="AK43" s="159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438" t="s">
        <v>143</v>
      </c>
      <c r="X44" s="1423"/>
      <c r="Y44" s="1423"/>
      <c r="Z44" s="1423"/>
      <c r="AA44" s="1423"/>
      <c r="AB44" s="1423"/>
      <c r="AC44" s="1423"/>
      <c r="AD44" s="1423"/>
      <c r="AE44" s="1423"/>
      <c r="AF44" s="1423"/>
      <c r="AG44" s="1423"/>
      <c r="AH44" s="1423"/>
      <c r="AI44" s="1423"/>
      <c r="AJ44" s="1423"/>
      <c r="AK44" s="1424"/>
    </row>
    <row r="45" spans="1:37" ht="16.5" customHeight="1" x14ac:dyDescent="0.25">
      <c r="A45" s="1750" t="str">
        <f>EXPORTAR!G20</f>
        <v/>
      </c>
      <c r="B45" s="1751"/>
      <c r="C45" s="1751"/>
      <c r="D45" s="1751"/>
      <c r="E45" s="1751"/>
      <c r="F45" s="1751"/>
      <c r="G45" s="1751"/>
      <c r="H45" s="1751"/>
      <c r="I45" s="1751"/>
      <c r="J45" s="1751"/>
      <c r="K45" s="1751"/>
      <c r="L45" s="1752"/>
      <c r="M45" s="1750" t="str">
        <f>EXPORTAR!G21</f>
        <v/>
      </c>
      <c r="N45" s="1751"/>
      <c r="O45" s="1751"/>
      <c r="P45" s="1751"/>
      <c r="Q45" s="1751"/>
      <c r="R45" s="1752"/>
      <c r="S45" s="1430" t="str">
        <f>EXPORTAR!G22</f>
        <v/>
      </c>
      <c r="T45" s="1634"/>
      <c r="U45" s="1431"/>
      <c r="V45" s="3"/>
      <c r="W45" s="1438"/>
      <c r="X45" s="1423"/>
      <c r="Y45" s="1423"/>
      <c r="Z45" s="1423"/>
      <c r="AA45" s="1423"/>
      <c r="AB45" s="1423"/>
      <c r="AC45" s="1423"/>
      <c r="AD45" s="1423"/>
      <c r="AE45" s="1423"/>
      <c r="AF45" s="1423"/>
      <c r="AG45" s="1423"/>
      <c r="AH45" s="1423"/>
      <c r="AI45" s="1423"/>
      <c r="AJ45" s="1423"/>
      <c r="AK45" s="1424"/>
    </row>
    <row r="46" spans="1:37" ht="16.5" customHeight="1" x14ac:dyDescent="0.25">
      <c r="A46" s="1757" t="str">
        <f>EXPORTAR!D20</f>
        <v/>
      </c>
      <c r="B46" s="1758"/>
      <c r="C46" s="1758"/>
      <c r="D46" s="1758"/>
      <c r="E46" s="1758"/>
      <c r="F46" s="1758"/>
      <c r="G46" s="1758"/>
      <c r="H46" s="1758"/>
      <c r="I46" s="1758"/>
      <c r="J46" s="1758"/>
      <c r="K46" s="1758"/>
      <c r="L46" s="1759"/>
      <c r="M46" s="1757" t="str">
        <f>EXPORTAR!D21</f>
        <v/>
      </c>
      <c r="N46" s="1760"/>
      <c r="O46" s="1760"/>
      <c r="P46" s="1760"/>
      <c r="Q46" s="1760"/>
      <c r="R46" s="1759"/>
      <c r="S46" s="1577" t="str">
        <f>EXPORTAR!D22</f>
        <v/>
      </c>
      <c r="T46" s="1578"/>
      <c r="U46" s="1431"/>
      <c r="V46" s="3"/>
      <c r="W46" s="1761" t="s">
        <v>144</v>
      </c>
      <c r="X46" s="1762"/>
      <c r="Y46" s="1762"/>
      <c r="Z46" s="1762"/>
      <c r="AA46" s="1762"/>
      <c r="AB46" s="1762"/>
      <c r="AC46" s="1762"/>
      <c r="AD46" s="1762"/>
      <c r="AE46" s="1762"/>
      <c r="AF46" s="1762"/>
      <c r="AG46" s="1762"/>
      <c r="AH46" s="1762"/>
      <c r="AI46" s="1762"/>
      <c r="AJ46" s="1762"/>
      <c r="AK46" s="1763"/>
    </row>
    <row r="47" spans="1:37" ht="9" customHeight="1" x14ac:dyDescent="0.25">
      <c r="A47" s="1754" t="s">
        <v>145</v>
      </c>
      <c r="B47" s="1755"/>
      <c r="C47" s="1755"/>
      <c r="D47" s="1755"/>
      <c r="E47" s="1755"/>
      <c r="F47" s="1755"/>
      <c r="G47" s="1755"/>
      <c r="H47" s="1755"/>
      <c r="I47" s="1755"/>
      <c r="J47" s="1755"/>
      <c r="K47" s="1755"/>
      <c r="L47" s="1755"/>
      <c r="M47" s="1756" t="s">
        <v>145</v>
      </c>
      <c r="N47" s="1756"/>
      <c r="O47" s="1756"/>
      <c r="P47" s="1756"/>
      <c r="Q47" s="1756"/>
      <c r="R47" s="1756"/>
      <c r="S47" s="1756"/>
      <c r="T47" s="1756"/>
      <c r="U47" s="1756"/>
      <c r="V47" s="3"/>
      <c r="W47" s="1582"/>
      <c r="X47" s="1764"/>
      <c r="Y47" s="1764"/>
      <c r="Z47" s="1764"/>
      <c r="AA47" s="1764"/>
      <c r="AB47" s="1764"/>
      <c r="AC47" s="1764"/>
      <c r="AD47" s="1764"/>
      <c r="AE47" s="1764"/>
      <c r="AF47" s="1764"/>
      <c r="AG47" s="1764"/>
      <c r="AH47" s="1764"/>
      <c r="AI47" s="1764"/>
      <c r="AJ47" s="1764"/>
      <c r="AK47" s="1584"/>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38"/>
      <c r="X48" s="1338"/>
      <c r="Y48" s="1338"/>
      <c r="Z48" s="1338"/>
      <c r="AA48" s="1338"/>
      <c r="AB48" s="1338"/>
      <c r="AC48" s="1338"/>
      <c r="AD48" s="1338"/>
      <c r="AE48" s="1338"/>
      <c r="AF48" s="1338"/>
      <c r="AG48" s="1338"/>
      <c r="AH48" s="1338"/>
      <c r="AI48" s="1338"/>
      <c r="AJ48" s="1338"/>
      <c r="AK48" s="1338"/>
    </row>
    <row r="49" spans="1:36" x14ac:dyDescent="0.25">
      <c r="B49" s="89"/>
      <c r="C49" s="1771"/>
      <c r="D49" s="1771"/>
      <c r="E49" s="1771"/>
      <c r="F49" s="1771"/>
      <c r="G49" s="1771"/>
      <c r="H49" s="1771"/>
      <c r="I49" s="1771"/>
      <c r="J49" s="1771"/>
      <c r="K49" s="1771"/>
      <c r="L49" s="1771"/>
      <c r="M49" s="1771"/>
      <c r="N49" s="1771"/>
      <c r="O49" s="1771"/>
      <c r="P49" s="1771"/>
      <c r="Q49" s="1771"/>
      <c r="R49" s="1771"/>
      <c r="S49" s="1771"/>
      <c r="T49" s="1771"/>
      <c r="U49" s="1771"/>
      <c r="V49" s="1771"/>
      <c r="W49" s="1771"/>
      <c r="AB49" s="1056" t="s">
        <v>10522</v>
      </c>
      <c r="AC49" s="1165" t="s">
        <v>10520</v>
      </c>
      <c r="AD49" s="201"/>
      <c r="AE49" s="201"/>
      <c r="AF49" s="201"/>
      <c r="AG49" s="201"/>
      <c r="AH49" s="201"/>
      <c r="AI49" s="201"/>
      <c r="AJ49" s="201"/>
    </row>
    <row r="50" spans="1:36" x14ac:dyDescent="0.25">
      <c r="C50" s="121"/>
      <c r="D50" s="121"/>
      <c r="E50" s="121"/>
      <c r="F50" s="1410"/>
      <c r="G50" s="1410"/>
      <c r="H50" s="1410"/>
      <c r="I50" s="1410"/>
      <c r="J50" s="1410"/>
      <c r="K50" s="1410"/>
      <c r="L50" s="1410"/>
      <c r="M50" s="1410"/>
      <c r="N50" s="1410"/>
      <c r="O50" s="1410"/>
      <c r="P50" s="1410"/>
      <c r="Q50" s="1410"/>
      <c r="R50" s="1410"/>
      <c r="S50" s="1410"/>
      <c r="T50" s="1410"/>
      <c r="U50" s="1410"/>
      <c r="V50" s="1410"/>
      <c r="W50" s="1410"/>
      <c r="AB50" s="1057" t="s">
        <v>10521</v>
      </c>
      <c r="AC50" s="1166" t="s">
        <v>10520</v>
      </c>
      <c r="AE50" s="267"/>
    </row>
    <row r="52" spans="1:36" ht="18" x14ac:dyDescent="0.25">
      <c r="A52" s="1053" t="str">
        <f>IF(OR(ISBLANK(DATOS!W2),DATOS!W2=""),"",DATOS!W2)</f>
        <v>TRAMY.APP TRAMITES DE TRANSITO CRA 69A 93 - 82 APTO (201) - MEDELLIN - 313666 88 94 HOLA@TRAMY.COM</v>
      </c>
    </row>
  </sheetData>
  <mergeCells count="227">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A18:C18"/>
    <mergeCell ref="D18:G18"/>
    <mergeCell ref="H18:K18"/>
    <mergeCell ref="L18:N18"/>
    <mergeCell ref="P18:R18"/>
    <mergeCell ref="S18:U18"/>
    <mergeCell ref="W18:AC18"/>
    <mergeCell ref="AE18:AI18"/>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G42:I43"/>
    <mergeCell ref="J42:K43"/>
    <mergeCell ref="L42:N43"/>
    <mergeCell ref="O42:O43"/>
    <mergeCell ref="P42:R43"/>
    <mergeCell ref="A47:L47"/>
    <mergeCell ref="M47:U47"/>
    <mergeCell ref="W44:AK44"/>
    <mergeCell ref="A46:L46"/>
    <mergeCell ref="M46:R46"/>
    <mergeCell ref="S46:U46"/>
    <mergeCell ref="W46:AK4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topLeftCell="A24" zoomScaleNormal="100" workbookViewId="0">
      <selection activeCell="A38" sqref="A38"/>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75" t="s">
        <v>146</v>
      </c>
      <c r="B2" s="1776"/>
      <c r="C2" s="1776"/>
      <c r="D2" s="1777"/>
      <c r="F2" s="1775" t="s">
        <v>147</v>
      </c>
      <c r="G2" s="1776"/>
      <c r="H2" s="1776"/>
      <c r="I2" s="1776"/>
      <c r="J2" s="1776"/>
      <c r="K2" s="1777"/>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75" t="s">
        <v>4</v>
      </c>
      <c r="B9" s="1776"/>
      <c r="C9" s="1776"/>
      <c r="D9" s="1777"/>
      <c r="F9" s="1778" t="s">
        <v>149</v>
      </c>
      <c r="G9" s="1779"/>
      <c r="H9" s="1779"/>
      <c r="I9" s="1779"/>
      <c r="J9" s="1779"/>
      <c r="K9" s="1780"/>
    </row>
    <row r="10" spans="1:48" ht="15" customHeight="1" x14ac:dyDescent="0.25">
      <c r="A10" s="62" t="s">
        <v>30</v>
      </c>
      <c r="B10" s="77" t="str">
        <f>CONCATENATE(EXPORTAR!D16," ",EXPORTAR!D17," ",EXPORTAR!D18)</f>
        <v xml:space="preserve">  </v>
      </c>
      <c r="C10" s="101"/>
      <c r="D10" s="102"/>
      <c r="F10" s="1778"/>
      <c r="G10" s="1779"/>
      <c r="H10" s="1779"/>
      <c r="I10" s="1779"/>
      <c r="J10" s="1779"/>
      <c r="K10" s="1780"/>
    </row>
    <row r="11" spans="1:48" ht="15" customHeight="1" x14ac:dyDescent="0.25">
      <c r="A11" s="71" t="s">
        <v>148</v>
      </c>
      <c r="B11" s="129" t="str">
        <f>EXPORTAR!D19</f>
        <v/>
      </c>
      <c r="C11" s="103"/>
      <c r="D11" s="104"/>
      <c r="F11" s="1778"/>
      <c r="G11" s="1779"/>
      <c r="H11" s="1779"/>
      <c r="I11" s="1779"/>
      <c r="J11" s="1779"/>
      <c r="K11" s="1780"/>
    </row>
    <row r="12" spans="1:48" ht="15" customHeight="1" thickBot="1" x14ac:dyDescent="0.3">
      <c r="A12" s="62" t="s">
        <v>1</v>
      </c>
      <c r="B12" s="77" t="str">
        <f>EXPORTAR!D20</f>
        <v/>
      </c>
      <c r="C12" s="103"/>
      <c r="D12" s="104"/>
      <c r="F12" s="1781"/>
      <c r="G12" s="1782"/>
      <c r="H12" s="1782"/>
      <c r="I12" s="1782"/>
      <c r="J12" s="1782"/>
      <c r="K12" s="1783"/>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93" t="s">
        <v>180</v>
      </c>
      <c r="G14" s="1794"/>
      <c r="H14" s="1794"/>
      <c r="I14" s="1794"/>
      <c r="J14" s="1794"/>
      <c r="K14" s="1795"/>
    </row>
    <row r="15" spans="1:48" ht="15" customHeight="1" thickBot="1" x14ac:dyDescent="0.3">
      <c r="F15" s="1778"/>
      <c r="G15" s="1779"/>
      <c r="H15" s="1779"/>
      <c r="I15" s="1779"/>
      <c r="J15" s="1779"/>
      <c r="K15" s="1780"/>
    </row>
    <row r="16" spans="1:48" ht="15" customHeight="1" x14ac:dyDescent="0.25">
      <c r="A16" s="1775" t="s">
        <v>150</v>
      </c>
      <c r="B16" s="1776"/>
      <c r="C16" s="1776"/>
      <c r="D16" s="1777"/>
      <c r="F16" s="1778"/>
      <c r="G16" s="1779"/>
      <c r="H16" s="1779"/>
      <c r="I16" s="1779"/>
      <c r="J16" s="1779"/>
      <c r="K16" s="1780"/>
    </row>
    <row r="17" spans="1:11" ht="17.25" customHeight="1" x14ac:dyDescent="0.25">
      <c r="A17" s="62" t="s">
        <v>9</v>
      </c>
      <c r="B17" s="96" t="str">
        <f>EXPORTAR!D29</f>
        <v/>
      </c>
      <c r="C17" s="61"/>
      <c r="D17" s="64"/>
      <c r="F17" s="1778"/>
      <c r="G17" s="1779"/>
      <c r="H17" s="1779"/>
      <c r="I17" s="1779"/>
      <c r="J17" s="1779"/>
      <c r="K17" s="1780"/>
    </row>
    <row r="18" spans="1:11" ht="17.25" customHeight="1" x14ac:dyDescent="0.25">
      <c r="A18" s="62" t="s">
        <v>11</v>
      </c>
      <c r="B18" s="97" t="str">
        <f>EXPORTAR!D30</f>
        <v/>
      </c>
      <c r="C18" s="61"/>
      <c r="D18" s="64"/>
      <c r="F18" s="1778"/>
      <c r="G18" s="1779"/>
      <c r="H18" s="1779"/>
      <c r="I18" s="1779"/>
      <c r="J18" s="1779"/>
      <c r="K18" s="1780"/>
    </row>
    <row r="19" spans="1:11" ht="18.75" customHeight="1" x14ac:dyDescent="0.25">
      <c r="A19" s="62" t="s">
        <v>13</v>
      </c>
      <c r="B19" s="98" t="str">
        <f>EXPORTAR!D32</f>
        <v/>
      </c>
      <c r="C19" s="61"/>
      <c r="D19" s="64"/>
      <c r="F19" s="1778"/>
      <c r="G19" s="1779"/>
      <c r="H19" s="1779"/>
      <c r="I19" s="1779"/>
      <c r="J19" s="1779"/>
      <c r="K19" s="1780"/>
    </row>
    <row r="20" spans="1:11" ht="21" customHeight="1" thickBot="1" x14ac:dyDescent="0.3">
      <c r="A20" s="62" t="s">
        <v>23</v>
      </c>
      <c r="B20" s="98" t="str">
        <f>EXPORTAR!D41</f>
        <v/>
      </c>
      <c r="C20" s="61"/>
      <c r="D20" s="64"/>
      <c r="F20" s="1781"/>
      <c r="G20" s="1782"/>
      <c r="H20" s="1782"/>
      <c r="I20" s="1782"/>
      <c r="J20" s="1782"/>
      <c r="K20" s="1783"/>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5" t="s">
        <v>151</v>
      </c>
      <c r="G22" s="1776"/>
      <c r="H22" s="1776"/>
      <c r="I22" s="1776"/>
      <c r="J22" s="1776"/>
      <c r="K22" s="1777"/>
    </row>
    <row r="23" spans="1:11" ht="15" customHeight="1" x14ac:dyDescent="0.25">
      <c r="A23" s="62" t="s">
        <v>16</v>
      </c>
      <c r="B23" s="268" t="str">
        <f>EXPORTAR!D35</f>
        <v/>
      </c>
      <c r="C23" s="61"/>
      <c r="D23" s="64"/>
      <c r="F23" s="1778" t="s">
        <v>166</v>
      </c>
      <c r="G23" s="1779"/>
      <c r="H23" s="1779"/>
      <c r="I23" s="1779"/>
      <c r="J23" s="1779"/>
      <c r="K23" s="1780"/>
    </row>
    <row r="24" spans="1:11" ht="15" customHeight="1" thickBot="1" x14ac:dyDescent="0.3">
      <c r="A24" s="62" t="s">
        <v>17</v>
      </c>
      <c r="B24" s="268" t="str">
        <f>EXPORTAR!D36</f>
        <v/>
      </c>
      <c r="C24" s="61"/>
      <c r="D24" s="64"/>
      <c r="F24" s="1781"/>
      <c r="G24" s="1782"/>
      <c r="H24" s="1782"/>
      <c r="I24" s="1782"/>
      <c r="J24" s="1782"/>
      <c r="K24" s="1783"/>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96" t="s">
        <v>153</v>
      </c>
      <c r="G29" s="1492"/>
      <c r="I29" s="42" t="s">
        <v>154</v>
      </c>
      <c r="J29" s="42"/>
    </row>
    <row r="30" spans="1:11" ht="15" customHeight="1" x14ac:dyDescent="0.25">
      <c r="A30" s="1784" t="s">
        <v>155</v>
      </c>
      <c r="B30" s="1785"/>
      <c r="C30" s="1785"/>
      <c r="D30" s="1785"/>
      <c r="E30" s="1785"/>
      <c r="F30" s="1785"/>
      <c r="G30" s="1785"/>
      <c r="H30" s="1785"/>
      <c r="I30" s="1785"/>
      <c r="J30" s="1785"/>
      <c r="K30" s="1786"/>
    </row>
    <row r="31" spans="1:11" ht="15" customHeight="1" x14ac:dyDescent="0.25">
      <c r="A31" s="1787"/>
      <c r="B31" s="1788"/>
      <c r="C31" s="1788"/>
      <c r="D31" s="1788"/>
      <c r="E31" s="1788"/>
      <c r="F31" s="1788"/>
      <c r="G31" s="1788"/>
      <c r="H31" s="1788"/>
      <c r="I31" s="1788"/>
      <c r="J31" s="1788"/>
      <c r="K31" s="1789"/>
    </row>
    <row r="32" spans="1:11" ht="15" customHeight="1" x14ac:dyDescent="0.25">
      <c r="A32" s="1787"/>
      <c r="B32" s="1788"/>
      <c r="C32" s="1788"/>
      <c r="D32" s="1788"/>
      <c r="E32" s="1788"/>
      <c r="F32" s="1788"/>
      <c r="G32" s="1788"/>
      <c r="H32" s="1788"/>
      <c r="I32" s="1788"/>
      <c r="J32" s="1788"/>
      <c r="K32" s="1789"/>
    </row>
    <row r="33" spans="1:11" ht="15" customHeight="1" x14ac:dyDescent="0.25">
      <c r="A33" s="1787"/>
      <c r="B33" s="1788"/>
      <c r="C33" s="1788"/>
      <c r="D33" s="1788"/>
      <c r="E33" s="1788"/>
      <c r="F33" s="1788"/>
      <c r="G33" s="1788"/>
      <c r="H33" s="1788"/>
      <c r="I33" s="1788"/>
      <c r="J33" s="1788"/>
      <c r="K33" s="1789"/>
    </row>
    <row r="34" spans="1:11" ht="12" customHeight="1" x14ac:dyDescent="0.25">
      <c r="A34" s="1790"/>
      <c r="B34" s="1791"/>
      <c r="C34" s="1791"/>
      <c r="D34" s="1791"/>
      <c r="E34" s="1791"/>
      <c r="F34" s="1791"/>
      <c r="G34" s="1791"/>
      <c r="H34" s="1791"/>
      <c r="I34" s="1791"/>
      <c r="J34" s="1791"/>
      <c r="K34" s="1792"/>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topLeftCell="A28"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5" t="s">
        <v>146</v>
      </c>
      <c r="B2" s="1776"/>
      <c r="C2" s="1776"/>
      <c r="D2" s="1777"/>
      <c r="F2" s="1801" t="s">
        <v>146</v>
      </c>
      <c r="G2" s="1802"/>
      <c r="H2" s="1802"/>
      <c r="I2" s="1802"/>
      <c r="J2" s="1803"/>
    </row>
    <row r="3" spans="1:47" ht="15" customHeight="1" x14ac:dyDescent="0.25">
      <c r="A3" s="62" t="s">
        <v>30</v>
      </c>
      <c r="B3" s="76" t="str">
        <f>CONCATENATE(EXPORTAR!D8," ",EXPORTAR!D9," ",EXPORTAR!D10)</f>
        <v xml:space="preserve">  </v>
      </c>
      <c r="C3" s="127"/>
      <c r="D3" s="128"/>
      <c r="F3" s="53" t="s">
        <v>30</v>
      </c>
      <c r="G3" s="1798" t="str">
        <f>CONCATENATE(EXPORTAR!G8," ",EXPORTAR!G9," ",EXPORTAR!G10)</f>
        <v xml:space="preserve">  </v>
      </c>
      <c r="H3" s="1799"/>
      <c r="I3" s="1799"/>
      <c r="J3" s="1800"/>
    </row>
    <row r="4" spans="1:47" ht="15" customHeight="1" x14ac:dyDescent="0.25">
      <c r="A4" s="71" t="s">
        <v>148</v>
      </c>
      <c r="B4" s="129" t="str">
        <f>EXPORTAR!D11</f>
        <v/>
      </c>
      <c r="C4" s="61"/>
      <c r="D4" s="64"/>
      <c r="F4" s="53" t="s">
        <v>148</v>
      </c>
      <c r="G4" s="1807" t="str">
        <f>EXPORTAR!G11</f>
        <v/>
      </c>
      <c r="H4" s="1808"/>
      <c r="I4" s="1808"/>
      <c r="J4" s="1809"/>
    </row>
    <row r="5" spans="1:47" ht="15" customHeight="1" x14ac:dyDescent="0.25">
      <c r="A5" s="62" t="s">
        <v>1</v>
      </c>
      <c r="B5" s="77" t="str">
        <f>EXPORTAR!D12</f>
        <v/>
      </c>
      <c r="C5" s="61"/>
      <c r="D5" s="64"/>
      <c r="F5" s="53" t="s">
        <v>1</v>
      </c>
      <c r="G5" s="1798" t="str">
        <f>EXPORTAR!G12</f>
        <v/>
      </c>
      <c r="H5" s="1799"/>
      <c r="I5" s="1799"/>
      <c r="J5" s="1800"/>
    </row>
    <row r="6" spans="1:47" ht="15" customHeight="1" x14ac:dyDescent="0.25">
      <c r="A6" s="62" t="s">
        <v>2</v>
      </c>
      <c r="B6" s="77" t="str">
        <f>EXPORTAR!D13</f>
        <v/>
      </c>
      <c r="C6" s="61"/>
      <c r="D6" s="64"/>
      <c r="F6" s="53" t="s">
        <v>2</v>
      </c>
      <c r="G6" s="1798" t="str">
        <f>EXPORTAR!G13</f>
        <v/>
      </c>
      <c r="H6" s="1799"/>
      <c r="I6" s="1799"/>
      <c r="J6" s="1800"/>
    </row>
    <row r="7" spans="1:47" ht="15" customHeight="1" thickBot="1" x14ac:dyDescent="0.3">
      <c r="A7" s="63" t="s">
        <v>3</v>
      </c>
      <c r="B7" s="130" t="str">
        <f>EXPORTAR!D14</f>
        <v/>
      </c>
      <c r="C7" s="65"/>
      <c r="D7" s="66"/>
      <c r="F7" s="92" t="s">
        <v>3</v>
      </c>
      <c r="G7" s="1804" t="str">
        <f>EXPORTAR!G14</f>
        <v/>
      </c>
      <c r="H7" s="1805"/>
      <c r="I7" s="1805"/>
      <c r="J7" s="1806"/>
    </row>
    <row r="8" spans="1:47" ht="6.75" customHeight="1" thickBot="1" x14ac:dyDescent="0.3">
      <c r="AQ8" s="10"/>
      <c r="AR8" s="10"/>
      <c r="AS8" s="10"/>
      <c r="AT8" s="10"/>
      <c r="AU8" s="10"/>
    </row>
    <row r="9" spans="1:47" ht="15" customHeight="1" x14ac:dyDescent="0.25">
      <c r="A9" s="1775" t="s">
        <v>4</v>
      </c>
      <c r="B9" s="1776"/>
      <c r="C9" s="1776"/>
      <c r="D9" s="1777"/>
      <c r="F9" s="1775" t="s">
        <v>147</v>
      </c>
      <c r="G9" s="1776"/>
      <c r="H9" s="1776"/>
      <c r="I9" s="1776"/>
      <c r="J9" s="1776"/>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4" t="str">
        <f>EXPORTAR!D25</f>
        <v>DE CONTADO</v>
      </c>
      <c r="H11" s="1815"/>
      <c r="I11" s="1815"/>
      <c r="J11" s="1815"/>
    </row>
    <row r="12" spans="1:47" ht="15" customHeight="1" x14ac:dyDescent="0.25">
      <c r="A12" s="62" t="s">
        <v>1</v>
      </c>
      <c r="B12" s="77" t="str">
        <f>EXPORTAR!D20</f>
        <v/>
      </c>
      <c r="C12" s="61"/>
      <c r="D12" s="64"/>
      <c r="F12" s="1810"/>
      <c r="G12" s="1811"/>
      <c r="H12" s="1811"/>
      <c r="I12" s="1811"/>
      <c r="J12" s="1811"/>
    </row>
    <row r="13" spans="1:47" ht="15" customHeight="1" x14ac:dyDescent="0.25">
      <c r="A13" s="62" t="s">
        <v>2</v>
      </c>
      <c r="B13" s="77" t="str">
        <f>EXPORTAR!D21</f>
        <v/>
      </c>
      <c r="C13" s="61"/>
      <c r="D13" s="64"/>
      <c r="F13" s="1812"/>
      <c r="G13" s="1813"/>
      <c r="H13" s="1813"/>
      <c r="I13" s="1813"/>
      <c r="J13" s="1813"/>
    </row>
    <row r="14" spans="1:47" ht="17.25" customHeight="1" thickBot="1" x14ac:dyDescent="0.3">
      <c r="A14" s="63" t="s">
        <v>3</v>
      </c>
      <c r="B14" s="130" t="str">
        <f>EXPORTAR!D22</f>
        <v/>
      </c>
      <c r="C14" s="65"/>
      <c r="D14" s="66"/>
      <c r="F14" s="1778" t="s">
        <v>149</v>
      </c>
      <c r="G14" s="1779"/>
      <c r="H14" s="1779"/>
      <c r="I14" s="1779"/>
      <c r="J14" s="1779"/>
    </row>
    <row r="15" spans="1:47" ht="9" customHeight="1" thickBot="1" x14ac:dyDescent="0.3">
      <c r="F15" s="1778"/>
      <c r="G15" s="1779"/>
      <c r="H15" s="1779"/>
      <c r="I15" s="1779"/>
      <c r="J15" s="1779"/>
    </row>
    <row r="16" spans="1:47" ht="15" customHeight="1" x14ac:dyDescent="0.25">
      <c r="A16" s="1775" t="s">
        <v>150</v>
      </c>
      <c r="B16" s="1776"/>
      <c r="C16" s="1776"/>
      <c r="D16" s="1777"/>
      <c r="F16" s="1778"/>
      <c r="G16" s="1779"/>
      <c r="H16" s="1779"/>
      <c r="I16" s="1779"/>
      <c r="J16" s="1779"/>
    </row>
    <row r="17" spans="1:11" ht="17.25" customHeight="1" thickBot="1" x14ac:dyDescent="0.3">
      <c r="A17" s="62" t="s">
        <v>9</v>
      </c>
      <c r="B17" s="76" t="str">
        <f>EXPORTAR!D29</f>
        <v/>
      </c>
      <c r="C17" s="61"/>
      <c r="D17" s="64"/>
      <c r="F17" s="1781"/>
      <c r="G17" s="1782"/>
      <c r="H17" s="1782"/>
      <c r="I17" s="1782"/>
      <c r="J17" s="1782"/>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3" t="s">
        <v>180</v>
      </c>
      <c r="G19" s="1794"/>
      <c r="H19" s="1794"/>
      <c r="I19" s="1794"/>
      <c r="J19" s="1794"/>
    </row>
    <row r="20" spans="1:11" ht="21" customHeight="1" x14ac:dyDescent="0.25">
      <c r="A20" s="62" t="s">
        <v>23</v>
      </c>
      <c r="B20" s="78" t="str">
        <f>EXPORTAR!D41</f>
        <v/>
      </c>
      <c r="C20" s="61"/>
      <c r="D20" s="64"/>
      <c r="F20" s="1778"/>
      <c r="G20" s="1779"/>
      <c r="H20" s="1779"/>
      <c r="I20" s="1779"/>
      <c r="J20" s="1779"/>
    </row>
    <row r="21" spans="1:11" ht="15" customHeight="1" x14ac:dyDescent="0.25">
      <c r="A21" s="62" t="s">
        <v>89</v>
      </c>
      <c r="B21" s="77" t="str">
        <f>EXPORTAR!D38</f>
        <v/>
      </c>
      <c r="C21" s="61"/>
      <c r="D21" s="64"/>
      <c r="F21" s="1778"/>
      <c r="G21" s="1779"/>
      <c r="H21" s="1779"/>
      <c r="I21" s="1779"/>
      <c r="J21" s="1779"/>
    </row>
    <row r="22" spans="1:11" ht="15" customHeight="1" x14ac:dyDescent="0.25">
      <c r="A22" s="62" t="s">
        <v>14</v>
      </c>
      <c r="B22" s="79" t="str">
        <f>EXPORTAR!D33</f>
        <v/>
      </c>
      <c r="C22" s="61"/>
      <c r="D22" s="64"/>
      <c r="F22" s="1778"/>
      <c r="G22" s="1779"/>
      <c r="H22" s="1779"/>
      <c r="I22" s="1779"/>
      <c r="J22" s="1779"/>
    </row>
    <row r="23" spans="1:11" ht="15" customHeight="1" x14ac:dyDescent="0.25">
      <c r="A23" s="62" t="s">
        <v>16</v>
      </c>
      <c r="B23" s="269" t="str">
        <f>EXPORTAR!D35</f>
        <v/>
      </c>
      <c r="C23" s="61"/>
      <c r="D23" s="64"/>
      <c r="F23" s="1778"/>
      <c r="G23" s="1779"/>
      <c r="H23" s="1779"/>
      <c r="I23" s="1779"/>
      <c r="J23" s="1779"/>
    </row>
    <row r="24" spans="1:11" ht="15" customHeight="1" x14ac:dyDescent="0.25">
      <c r="A24" s="62" t="s">
        <v>17</v>
      </c>
      <c r="B24" s="269" t="str">
        <f>EXPORTAR!D36</f>
        <v/>
      </c>
      <c r="C24" s="61"/>
      <c r="D24" s="64"/>
      <c r="F24" s="1778"/>
      <c r="G24" s="1779"/>
      <c r="H24" s="1779"/>
      <c r="I24" s="1779"/>
      <c r="J24" s="1779"/>
    </row>
    <row r="25" spans="1:11" ht="15" customHeight="1" thickBot="1" x14ac:dyDescent="0.3">
      <c r="A25" s="62" t="s">
        <v>15</v>
      </c>
      <c r="B25" s="269" t="str">
        <f>EXPORTAR!D34</f>
        <v/>
      </c>
      <c r="C25" s="61"/>
      <c r="D25" s="64"/>
      <c r="F25" s="1781"/>
      <c r="G25" s="1782"/>
      <c r="H25" s="1782"/>
      <c r="I25" s="1782"/>
      <c r="J25" s="1782"/>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5" t="s">
        <v>151</v>
      </c>
      <c r="G27" s="1776"/>
      <c r="H27" s="1776"/>
      <c r="I27" s="1776"/>
      <c r="J27" s="1776"/>
    </row>
    <row r="28" spans="1:11" ht="15" customHeight="1" thickBot="1" x14ac:dyDescent="0.3">
      <c r="A28" s="63" t="s">
        <v>8</v>
      </c>
      <c r="B28" s="80" t="str">
        <f>EXPORTAR!D28</f>
        <v/>
      </c>
      <c r="C28" s="65"/>
      <c r="D28" s="66"/>
      <c r="F28" s="1778" t="s">
        <v>166</v>
      </c>
      <c r="G28" s="1779"/>
      <c r="H28" s="1779"/>
      <c r="I28" s="1779"/>
      <c r="J28" s="1779"/>
      <c r="K28" s="33"/>
    </row>
    <row r="29" spans="1:11" ht="15" customHeight="1" thickBot="1" x14ac:dyDescent="0.3">
      <c r="A29" s="93"/>
      <c r="B29" s="93"/>
      <c r="C29" s="93"/>
      <c r="D29" s="93"/>
      <c r="F29" s="1781"/>
      <c r="G29" s="1782"/>
      <c r="H29" s="1782"/>
      <c r="I29" s="1782"/>
      <c r="J29" s="1782"/>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797" t="s">
        <v>153</v>
      </c>
      <c r="C35" s="1410"/>
      <c r="D35" s="504"/>
      <c r="F35" s="1797" t="s">
        <v>153</v>
      </c>
      <c r="G35" s="1410"/>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A2:D2"/>
    <mergeCell ref="F9:J9"/>
    <mergeCell ref="A9:D9"/>
    <mergeCell ref="F14:J17"/>
    <mergeCell ref="F19:J25"/>
    <mergeCell ref="A16:D16"/>
    <mergeCell ref="F2:J2"/>
    <mergeCell ref="G7:J7"/>
    <mergeCell ref="G6:J6"/>
    <mergeCell ref="G5:J5"/>
    <mergeCell ref="G4:J4"/>
    <mergeCell ref="F12:J13"/>
    <mergeCell ref="G11:J11"/>
    <mergeCell ref="B35:C35"/>
    <mergeCell ref="F27:J27"/>
    <mergeCell ref="F28:J29"/>
    <mergeCell ref="F35:G35"/>
    <mergeCell ref="G3:J3"/>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topLeftCell="A25"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75" t="s">
        <v>146</v>
      </c>
      <c r="B2" s="1776"/>
      <c r="C2" s="1776"/>
      <c r="D2" s="1777"/>
      <c r="F2" s="1801" t="s">
        <v>4</v>
      </c>
      <c r="G2" s="1802"/>
      <c r="H2" s="1802"/>
      <c r="I2" s="1802"/>
      <c r="J2" s="1803"/>
    </row>
    <row r="3" spans="1:47" ht="15" customHeight="1" x14ac:dyDescent="0.25">
      <c r="A3" s="62" t="s">
        <v>30</v>
      </c>
      <c r="B3" s="77" t="str">
        <f>CONCATENATE(EXPORTAR!D8," ",EXPORTAR!D9," ",EXPORTAR!D10)</f>
        <v xml:space="preserve">  </v>
      </c>
      <c r="C3" s="72"/>
      <c r="D3" s="73"/>
      <c r="F3" s="53" t="s">
        <v>30</v>
      </c>
      <c r="G3" s="1798" t="str">
        <f>CONCATENATE(EXPORTAR!G16," ",EXPORTAR!G17," ",EXPORTAR!G18)</f>
        <v xml:space="preserve">  </v>
      </c>
      <c r="H3" s="1799"/>
      <c r="I3" s="1799"/>
      <c r="J3" s="1816"/>
    </row>
    <row r="4" spans="1:47" ht="15" customHeight="1" x14ac:dyDescent="0.25">
      <c r="A4" s="71" t="s">
        <v>148</v>
      </c>
      <c r="B4" s="129" t="str">
        <f>EXPORTAR!D11</f>
        <v/>
      </c>
      <c r="C4" s="61"/>
      <c r="D4" s="64"/>
      <c r="F4" s="53" t="s">
        <v>148</v>
      </c>
      <c r="G4" s="1807" t="str">
        <f>EXPORTAR!G19</f>
        <v/>
      </c>
      <c r="H4" s="1808"/>
      <c r="I4" s="1808"/>
      <c r="J4" s="1809"/>
    </row>
    <row r="5" spans="1:47" ht="15" customHeight="1" x14ac:dyDescent="0.25">
      <c r="A5" s="62" t="s">
        <v>1</v>
      </c>
      <c r="B5" s="77" t="str">
        <f>EXPORTAR!D12</f>
        <v/>
      </c>
      <c r="C5" s="61"/>
      <c r="D5" s="64"/>
      <c r="F5" s="53" t="s">
        <v>1</v>
      </c>
      <c r="G5" s="1798" t="str">
        <f>EXPORTAR!G20</f>
        <v/>
      </c>
      <c r="H5" s="1799"/>
      <c r="I5" s="1799"/>
      <c r="J5" s="1800"/>
    </row>
    <row r="6" spans="1:47" ht="15" customHeight="1" x14ac:dyDescent="0.25">
      <c r="A6" s="62" t="s">
        <v>2</v>
      </c>
      <c r="B6" s="77" t="str">
        <f>EXPORTAR!D13</f>
        <v/>
      </c>
      <c r="C6" s="61"/>
      <c r="D6" s="64"/>
      <c r="F6" s="53" t="s">
        <v>2</v>
      </c>
      <c r="G6" s="1798" t="str">
        <f>EXPORTAR!G21</f>
        <v/>
      </c>
      <c r="H6" s="1799"/>
      <c r="I6" s="1799"/>
      <c r="J6" s="1800"/>
    </row>
    <row r="7" spans="1:47" ht="15" customHeight="1" thickBot="1" x14ac:dyDescent="0.3">
      <c r="A7" s="63" t="s">
        <v>3</v>
      </c>
      <c r="B7" s="130" t="str">
        <f>EXPORTAR!D14</f>
        <v/>
      </c>
      <c r="C7" s="65"/>
      <c r="D7" s="66"/>
      <c r="F7" s="92" t="s">
        <v>3</v>
      </c>
      <c r="G7" s="1804" t="str">
        <f>EXPORTAR!G22</f>
        <v/>
      </c>
      <c r="H7" s="1805"/>
      <c r="I7" s="1805"/>
      <c r="J7" s="1806"/>
    </row>
    <row r="8" spans="1:47" ht="7.5" customHeight="1" thickBot="1" x14ac:dyDescent="0.3">
      <c r="AQ8" s="10"/>
      <c r="AR8" s="10"/>
      <c r="AS8" s="10"/>
      <c r="AT8" s="10"/>
      <c r="AU8" s="10"/>
    </row>
    <row r="9" spans="1:47" ht="15" customHeight="1" x14ac:dyDescent="0.25">
      <c r="A9" s="1775" t="s">
        <v>4</v>
      </c>
      <c r="B9" s="1776"/>
      <c r="C9" s="1776"/>
      <c r="D9" s="1777"/>
      <c r="F9" s="1775" t="s">
        <v>147</v>
      </c>
      <c r="G9" s="1776"/>
      <c r="H9" s="1776"/>
      <c r="I9" s="1776"/>
      <c r="J9" s="1776"/>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814" t="str">
        <f>EXPORTAR!D25</f>
        <v>DE CONTADO</v>
      </c>
      <c r="H11" s="1815"/>
      <c r="I11" s="1815"/>
      <c r="J11" s="1815"/>
    </row>
    <row r="12" spans="1:47" ht="15" customHeight="1" x14ac:dyDescent="0.25">
      <c r="A12" s="62" t="s">
        <v>1</v>
      </c>
      <c r="B12" s="77" t="str">
        <f>EXPORTAR!D20</f>
        <v/>
      </c>
      <c r="C12" s="61"/>
      <c r="D12" s="64"/>
      <c r="F12" s="1810"/>
      <c r="G12" s="1811"/>
      <c r="H12" s="1811"/>
      <c r="I12" s="1811"/>
      <c r="J12" s="1811"/>
    </row>
    <row r="13" spans="1:47" ht="15" customHeight="1" x14ac:dyDescent="0.25">
      <c r="A13" s="62" t="s">
        <v>2</v>
      </c>
      <c r="B13" s="77" t="str">
        <f>EXPORTAR!D21</f>
        <v/>
      </c>
      <c r="C13" s="61"/>
      <c r="D13" s="64"/>
      <c r="F13" s="1812"/>
      <c r="G13" s="1813"/>
      <c r="H13" s="1813"/>
      <c r="I13" s="1813"/>
      <c r="J13" s="1813"/>
    </row>
    <row r="14" spans="1:47" ht="17.25" customHeight="1" thickBot="1" x14ac:dyDescent="0.3">
      <c r="A14" s="63" t="s">
        <v>3</v>
      </c>
      <c r="B14" s="130" t="str">
        <f>EXPORTAR!D22</f>
        <v/>
      </c>
      <c r="C14" s="65"/>
      <c r="D14" s="66"/>
      <c r="F14" s="1778" t="s">
        <v>149</v>
      </c>
      <c r="G14" s="1779"/>
      <c r="H14" s="1779"/>
      <c r="I14" s="1779"/>
      <c r="J14" s="1779"/>
    </row>
    <row r="15" spans="1:47" ht="6" customHeight="1" thickBot="1" x14ac:dyDescent="0.3">
      <c r="F15" s="1778"/>
      <c r="G15" s="1779"/>
      <c r="H15" s="1779"/>
      <c r="I15" s="1779"/>
      <c r="J15" s="1779"/>
    </row>
    <row r="16" spans="1:47" ht="15" customHeight="1" x14ac:dyDescent="0.25">
      <c r="A16" s="1775" t="s">
        <v>150</v>
      </c>
      <c r="B16" s="1776"/>
      <c r="C16" s="1776"/>
      <c r="D16" s="1777"/>
      <c r="F16" s="1778"/>
      <c r="G16" s="1779"/>
      <c r="H16" s="1779"/>
      <c r="I16" s="1779"/>
      <c r="J16" s="1779"/>
    </row>
    <row r="17" spans="1:11" ht="17.25" customHeight="1" thickBot="1" x14ac:dyDescent="0.3">
      <c r="A17" s="62" t="s">
        <v>9</v>
      </c>
      <c r="B17" s="76" t="str">
        <f>EXPORTAR!D29</f>
        <v/>
      </c>
      <c r="C17" s="61"/>
      <c r="D17" s="64"/>
      <c r="F17" s="1781"/>
      <c r="G17" s="1782"/>
      <c r="H17" s="1782"/>
      <c r="I17" s="1782"/>
      <c r="J17" s="1782"/>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93" t="s">
        <v>180</v>
      </c>
      <c r="G19" s="1794"/>
      <c r="H19" s="1794"/>
      <c r="I19" s="1794"/>
      <c r="J19" s="1794"/>
    </row>
    <row r="20" spans="1:11" ht="21" customHeight="1" x14ac:dyDescent="0.25">
      <c r="A20" s="62" t="s">
        <v>23</v>
      </c>
      <c r="B20" s="78" t="str">
        <f>EXPORTAR!D41</f>
        <v/>
      </c>
      <c r="C20" s="61"/>
      <c r="D20" s="64"/>
      <c r="F20" s="1778"/>
      <c r="G20" s="1779"/>
      <c r="H20" s="1779"/>
      <c r="I20" s="1779"/>
      <c r="J20" s="1779"/>
    </row>
    <row r="21" spans="1:11" ht="15" customHeight="1" x14ac:dyDescent="0.25">
      <c r="A21" s="62" t="s">
        <v>89</v>
      </c>
      <c r="B21" s="77" t="str">
        <f>EXPORTAR!D38</f>
        <v/>
      </c>
      <c r="C21" s="61"/>
      <c r="D21" s="64"/>
      <c r="F21" s="1778"/>
      <c r="G21" s="1779"/>
      <c r="H21" s="1779"/>
      <c r="I21" s="1779"/>
      <c r="J21" s="1779"/>
    </row>
    <row r="22" spans="1:11" ht="15" customHeight="1" x14ac:dyDescent="0.25">
      <c r="A22" s="62" t="s">
        <v>14</v>
      </c>
      <c r="B22" s="79" t="str">
        <f>EXPORTAR!D33</f>
        <v/>
      </c>
      <c r="C22" s="61"/>
      <c r="D22" s="64"/>
      <c r="F22" s="1778"/>
      <c r="G22" s="1779"/>
      <c r="H22" s="1779"/>
      <c r="I22" s="1779"/>
      <c r="J22" s="1779"/>
    </row>
    <row r="23" spans="1:11" ht="15" customHeight="1" x14ac:dyDescent="0.25">
      <c r="A23" s="62" t="s">
        <v>16</v>
      </c>
      <c r="B23" s="269" t="str">
        <f>EXPORTAR!D35</f>
        <v/>
      </c>
      <c r="C23" s="61"/>
      <c r="D23" s="64"/>
      <c r="F23" s="1778"/>
      <c r="G23" s="1779"/>
      <c r="H23" s="1779"/>
      <c r="I23" s="1779"/>
      <c r="J23" s="1779"/>
    </row>
    <row r="24" spans="1:11" ht="15" customHeight="1" x14ac:dyDescent="0.25">
      <c r="A24" s="62" t="s">
        <v>17</v>
      </c>
      <c r="B24" s="269" t="str">
        <f>EXPORTAR!D36</f>
        <v/>
      </c>
      <c r="C24" s="61"/>
      <c r="D24" s="64"/>
      <c r="F24" s="1778"/>
      <c r="G24" s="1779"/>
      <c r="H24" s="1779"/>
      <c r="I24" s="1779"/>
      <c r="J24" s="1779"/>
    </row>
    <row r="25" spans="1:11" ht="15" customHeight="1" thickBot="1" x14ac:dyDescent="0.3">
      <c r="A25" s="62" t="s">
        <v>15</v>
      </c>
      <c r="B25" s="269" t="str">
        <f>EXPORTAR!D34</f>
        <v/>
      </c>
      <c r="C25" s="61"/>
      <c r="D25" s="64"/>
      <c r="F25" s="1781"/>
      <c r="G25" s="1782"/>
      <c r="H25" s="1782"/>
      <c r="I25" s="1782"/>
      <c r="J25" s="1782"/>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75" t="s">
        <v>151</v>
      </c>
      <c r="G27" s="1776"/>
      <c r="H27" s="1776"/>
      <c r="I27" s="1776"/>
      <c r="J27" s="1776"/>
    </row>
    <row r="28" spans="1:11" ht="15" customHeight="1" thickBot="1" x14ac:dyDescent="0.3">
      <c r="A28" s="63" t="s">
        <v>8</v>
      </c>
      <c r="B28" s="80" t="str">
        <f>EXPORTAR!D28</f>
        <v/>
      </c>
      <c r="C28" s="65"/>
      <c r="D28" s="66"/>
      <c r="F28" s="1778" t="s">
        <v>166</v>
      </c>
      <c r="G28" s="1779"/>
      <c r="H28" s="1779"/>
      <c r="I28" s="1779"/>
      <c r="J28" s="1779"/>
      <c r="K28" s="33"/>
    </row>
    <row r="29" spans="1:11" ht="15" customHeight="1" thickBot="1" x14ac:dyDescent="0.3">
      <c r="A29" s="93"/>
      <c r="B29" s="93"/>
      <c r="C29" s="93"/>
      <c r="D29" s="93"/>
      <c r="F29" s="1781"/>
      <c r="G29" s="1782"/>
      <c r="H29" s="1782"/>
      <c r="I29" s="1782"/>
      <c r="J29" s="1782"/>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797" t="s">
        <v>153</v>
      </c>
      <c r="C35" s="1410"/>
      <c r="D35" s="93"/>
      <c r="F35" s="1797" t="s">
        <v>145</v>
      </c>
      <c r="G35" s="1410"/>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F27:J27"/>
    <mergeCell ref="F28:J29"/>
    <mergeCell ref="B35:C35"/>
    <mergeCell ref="F35:G35"/>
    <mergeCell ref="G7:J7"/>
    <mergeCell ref="A9:D9"/>
    <mergeCell ref="F9:J9"/>
    <mergeCell ref="A16:D16"/>
    <mergeCell ref="F14:J17"/>
    <mergeCell ref="F19:J25"/>
    <mergeCell ref="G11:J11"/>
    <mergeCell ref="F12:J13"/>
    <mergeCell ref="G6:J6"/>
    <mergeCell ref="A2:D2"/>
    <mergeCell ref="F2:J2"/>
    <mergeCell ref="G4:J4"/>
    <mergeCell ref="G5:J5"/>
    <mergeCell ref="G3:J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A37" sqref="A37"/>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75" t="s">
        <v>146</v>
      </c>
      <c r="B2" s="1776"/>
      <c r="C2" s="1776"/>
      <c r="D2" s="1777"/>
      <c r="F2" s="1775" t="s">
        <v>147</v>
      </c>
      <c r="G2" s="1776"/>
      <c r="H2" s="1776"/>
      <c r="I2" s="1776"/>
      <c r="J2" s="1776"/>
      <c r="K2" s="1777"/>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9018</v>
      </c>
      <c r="G5" s="986" t="str">
        <f>B3</f>
        <v xml:space="preserve">  </v>
      </c>
      <c r="H5" s="985"/>
      <c r="I5" s="985"/>
      <c r="J5" s="985"/>
      <c r="K5" s="991"/>
    </row>
    <row r="6" spans="1:48" ht="15" customHeight="1" x14ac:dyDescent="0.25">
      <c r="A6" s="62" t="s">
        <v>2</v>
      </c>
      <c r="B6" s="971" t="str">
        <f>EXPORTAR!D13</f>
        <v/>
      </c>
      <c r="C6" s="103"/>
      <c r="D6" s="104"/>
      <c r="F6" s="50" t="s">
        <v>9019</v>
      </c>
      <c r="G6" s="985"/>
      <c r="H6" s="985"/>
      <c r="I6" s="985"/>
      <c r="J6" s="1000" t="str">
        <f>B4</f>
        <v/>
      </c>
      <c r="K6" s="992"/>
    </row>
    <row r="7" spans="1:48" ht="15" customHeight="1" thickBot="1" x14ac:dyDescent="0.3">
      <c r="A7" s="63" t="s">
        <v>3</v>
      </c>
      <c r="B7" s="130" t="str">
        <f>EXPORTAR!D14</f>
        <v/>
      </c>
      <c r="C7" s="105"/>
      <c r="D7" s="106"/>
      <c r="F7" s="984" t="s">
        <v>9020</v>
      </c>
      <c r="G7" s="985"/>
      <c r="H7" s="985"/>
      <c r="I7" s="985"/>
      <c r="J7" s="985"/>
      <c r="K7" s="991"/>
    </row>
    <row r="8" spans="1:48" ht="15" customHeight="1" thickBot="1" x14ac:dyDescent="0.3">
      <c r="F8" s="993" t="s">
        <v>9021</v>
      </c>
      <c r="G8" s="994"/>
      <c r="H8" s="994"/>
      <c r="I8" s="994"/>
      <c r="J8" s="994"/>
      <c r="K8" s="995"/>
      <c r="AR8" s="10"/>
      <c r="AS8" s="10"/>
      <c r="AT8" s="10"/>
      <c r="AU8" s="10"/>
      <c r="AV8" s="10"/>
    </row>
    <row r="9" spans="1:48" ht="15" customHeight="1" x14ac:dyDescent="0.25">
      <c r="A9" s="1775" t="s">
        <v>4</v>
      </c>
      <c r="B9" s="1776"/>
      <c r="C9" s="1776"/>
      <c r="D9" s="1777"/>
      <c r="F9" s="996" t="s">
        <v>10461</v>
      </c>
      <c r="G9" s="994"/>
      <c r="H9" s="994"/>
      <c r="I9" s="998"/>
      <c r="J9" s="997"/>
      <c r="K9" s="995"/>
    </row>
    <row r="10" spans="1:48" ht="15" customHeight="1" x14ac:dyDescent="0.25">
      <c r="A10" s="62" t="s">
        <v>30</v>
      </c>
      <c r="B10" s="971" t="str">
        <f>CONCATENATE(EXPORTAR!D16," ",EXPORTAR!D17," ",EXPORTAR!D18)</f>
        <v xml:space="preserve">  </v>
      </c>
      <c r="C10" s="101"/>
      <c r="D10" s="102"/>
      <c r="F10" s="993" t="s">
        <v>9022</v>
      </c>
      <c r="G10" s="994"/>
      <c r="H10" s="994"/>
      <c r="I10" s="999" t="str">
        <f>B11</f>
        <v/>
      </c>
      <c r="J10" s="994"/>
      <c r="K10" s="995"/>
    </row>
    <row r="11" spans="1:48" ht="15" customHeight="1" x14ac:dyDescent="0.25">
      <c r="A11" s="71" t="s">
        <v>148</v>
      </c>
      <c r="B11" s="972" t="str">
        <f>EXPORTAR!D19</f>
        <v/>
      </c>
      <c r="C11" s="103"/>
      <c r="D11" s="104"/>
      <c r="F11" s="1817" t="s">
        <v>9024</v>
      </c>
      <c r="G11" s="1818"/>
      <c r="H11" s="1818"/>
      <c r="I11" s="1818"/>
      <c r="J11" s="1818"/>
      <c r="K11" s="1819"/>
    </row>
    <row r="12" spans="1:48" ht="15" customHeight="1" x14ac:dyDescent="0.25">
      <c r="A12" s="62" t="s">
        <v>1</v>
      </c>
      <c r="B12" s="971" t="str">
        <f>EXPORTAR!D20</f>
        <v/>
      </c>
      <c r="C12" s="103"/>
      <c r="D12" s="104"/>
      <c r="F12" s="1817"/>
      <c r="G12" s="1818"/>
      <c r="H12" s="1818"/>
      <c r="I12" s="1818"/>
      <c r="J12" s="1818"/>
      <c r="K12" s="1819"/>
    </row>
    <row r="13" spans="1:48" ht="15" customHeight="1" x14ac:dyDescent="0.25">
      <c r="A13" s="62" t="s">
        <v>2</v>
      </c>
      <c r="B13" s="971" t="str">
        <f>EXPORTAR!D21</f>
        <v/>
      </c>
      <c r="C13" s="103"/>
      <c r="D13" s="104"/>
      <c r="F13" s="1817" t="s">
        <v>9023</v>
      </c>
      <c r="G13" s="1818"/>
      <c r="H13" s="1818"/>
      <c r="I13" s="1818"/>
      <c r="J13" s="1818"/>
      <c r="K13" s="1819"/>
    </row>
    <row r="14" spans="1:48" ht="17.25" customHeight="1" thickBot="1" x14ac:dyDescent="0.3">
      <c r="A14" s="63" t="s">
        <v>3</v>
      </c>
      <c r="B14" s="130" t="str">
        <f>EXPORTAR!D22</f>
        <v/>
      </c>
      <c r="C14" s="105"/>
      <c r="D14" s="106"/>
      <c r="F14" s="1817"/>
      <c r="G14" s="1818"/>
      <c r="H14" s="1818"/>
      <c r="I14" s="1818"/>
      <c r="J14" s="1818"/>
      <c r="K14" s="1819"/>
    </row>
    <row r="15" spans="1:48" ht="15" customHeight="1" thickBot="1" x14ac:dyDescent="0.3">
      <c r="F15" s="1817"/>
      <c r="G15" s="1818"/>
      <c r="H15" s="1818"/>
      <c r="I15" s="1818"/>
      <c r="J15" s="1818"/>
      <c r="K15" s="1819"/>
    </row>
    <row r="16" spans="1:48" ht="15" customHeight="1" x14ac:dyDescent="0.25">
      <c r="A16" s="1775" t="s">
        <v>150</v>
      </c>
      <c r="B16" s="1776"/>
      <c r="C16" s="1776"/>
      <c r="D16" s="1777"/>
      <c r="F16" s="1817"/>
      <c r="G16" s="1818"/>
      <c r="H16" s="1818"/>
      <c r="I16" s="1818"/>
      <c r="J16" s="1818"/>
      <c r="K16" s="1819"/>
    </row>
    <row r="17" spans="1:11" ht="17.25" customHeight="1" x14ac:dyDescent="0.25">
      <c r="A17" s="62" t="s">
        <v>9</v>
      </c>
      <c r="B17" s="96" t="str">
        <f>EXPORTAR!D29</f>
        <v/>
      </c>
      <c r="C17" s="61"/>
      <c r="D17" s="64"/>
      <c r="F17" s="1817"/>
      <c r="G17" s="1818"/>
      <c r="H17" s="1818"/>
      <c r="I17" s="1818"/>
      <c r="J17" s="1818"/>
      <c r="K17" s="1819"/>
    </row>
    <row r="18" spans="1:11" ht="17.25" customHeight="1" x14ac:dyDescent="0.25">
      <c r="A18" s="62" t="s">
        <v>11</v>
      </c>
      <c r="B18" s="97" t="str">
        <f>EXPORTAR!D30</f>
        <v/>
      </c>
      <c r="C18" s="61"/>
      <c r="D18" s="64"/>
      <c r="F18" s="1817"/>
      <c r="G18" s="1818"/>
      <c r="H18" s="1818"/>
      <c r="I18" s="1818"/>
      <c r="J18" s="1818"/>
      <c r="K18" s="1819"/>
    </row>
    <row r="19" spans="1:11" ht="18.75" customHeight="1" x14ac:dyDescent="0.25">
      <c r="A19" s="62" t="s">
        <v>13</v>
      </c>
      <c r="B19" s="98" t="str">
        <f>EXPORTAR!D32</f>
        <v/>
      </c>
      <c r="C19" s="61"/>
      <c r="D19" s="64"/>
      <c r="F19" s="1817"/>
      <c r="G19" s="1818"/>
      <c r="H19" s="1818"/>
      <c r="I19" s="1818"/>
      <c r="J19" s="1818"/>
      <c r="K19" s="1819"/>
    </row>
    <row r="20" spans="1:11" ht="21" customHeight="1" thickBot="1" x14ac:dyDescent="0.3">
      <c r="A20" s="62" t="s">
        <v>23</v>
      </c>
      <c r="B20" s="98" t="str">
        <f>EXPORTAR!D41</f>
        <v/>
      </c>
      <c r="C20" s="61"/>
      <c r="D20" s="64"/>
      <c r="F20" s="1820"/>
      <c r="G20" s="1821"/>
      <c r="H20" s="1821"/>
      <c r="I20" s="1821"/>
      <c r="J20" s="1821"/>
      <c r="K20" s="1822"/>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75" t="s">
        <v>151</v>
      </c>
      <c r="G22" s="1776"/>
      <c r="H22" s="1776"/>
      <c r="I22" s="1776"/>
      <c r="J22" s="1776"/>
      <c r="K22" s="1777"/>
    </row>
    <row r="23" spans="1:11" ht="15" customHeight="1" x14ac:dyDescent="0.25">
      <c r="A23" s="62" t="s">
        <v>16</v>
      </c>
      <c r="B23" s="268" t="str">
        <f>EXPORTAR!D35</f>
        <v/>
      </c>
      <c r="C23" s="61"/>
      <c r="D23" s="64"/>
      <c r="F23" s="1778" t="s">
        <v>166</v>
      </c>
      <c r="G23" s="1779"/>
      <c r="H23" s="1779"/>
      <c r="I23" s="1779"/>
      <c r="J23" s="1779"/>
      <c r="K23" s="1780"/>
    </row>
    <row r="24" spans="1:11" ht="15" customHeight="1" thickBot="1" x14ac:dyDescent="0.3">
      <c r="A24" s="62" t="s">
        <v>17</v>
      </c>
      <c r="B24" s="268" t="str">
        <f>EXPORTAR!D36</f>
        <v/>
      </c>
      <c r="C24" s="61"/>
      <c r="D24" s="64"/>
      <c r="F24" s="1781"/>
      <c r="G24" s="1782"/>
      <c r="H24" s="1782"/>
      <c r="I24" s="1782"/>
      <c r="J24" s="1782"/>
      <c r="K24" s="1783"/>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96" t="s">
        <v>153</v>
      </c>
      <c r="G29" s="1492"/>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7"/>
  <sheetViews>
    <sheetView showZeros="0" view="pageLayout" zoomScaleNormal="100" workbookViewId="0">
      <selection activeCell="A4" sqref="A4"/>
    </sheetView>
  </sheetViews>
  <sheetFormatPr baseColWidth="10" defaultColWidth="12.85546875" defaultRowHeight="15" x14ac:dyDescent="0.25"/>
  <cols>
    <col min="1" max="2" width="12.85546875" customWidth="1"/>
    <col min="5" max="8" width="12.85546875" customWidth="1"/>
  </cols>
  <sheetData>
    <row r="1" spans="1:8" x14ac:dyDescent="0.25">
      <c r="A1" s="1832" t="s">
        <v>10514</v>
      </c>
      <c r="B1" s="1833"/>
      <c r="C1" s="1833"/>
      <c r="D1" s="1833"/>
      <c r="E1" s="1833"/>
      <c r="F1" s="1833"/>
      <c r="G1" s="1833"/>
      <c r="H1" s="1834"/>
    </row>
    <row r="2" spans="1:8" ht="13.5" customHeight="1" x14ac:dyDescent="0.3">
      <c r="A2" s="559" t="s">
        <v>181</v>
      </c>
      <c r="B2" s="559"/>
      <c r="C2" s="559"/>
      <c r="D2" s="559"/>
      <c r="E2" s="559"/>
      <c r="F2" s="559"/>
      <c r="G2" s="559"/>
      <c r="H2" s="403"/>
    </row>
    <row r="3" spans="1:8" ht="11.25" customHeight="1" x14ac:dyDescent="0.3">
      <c r="A3" s="1941" t="str">
        <f>IF(OR(ISBLANK(EXPORTAR!D40),EXPORTAR!D40=""),"",EXPORTAR!D40)</f>
        <v/>
      </c>
      <c r="B3" s="559"/>
      <c r="C3" s="559"/>
      <c r="D3" s="559"/>
      <c r="E3" s="559"/>
      <c r="F3" s="559"/>
      <c r="G3" s="559"/>
      <c r="H3" s="403"/>
    </row>
    <row r="4" spans="1:8" x14ac:dyDescent="0.25">
      <c r="A4" s="1090" t="s">
        <v>10487</v>
      </c>
      <c r="B4" s="1148"/>
      <c r="C4" s="1148"/>
      <c r="D4" s="1148"/>
      <c r="E4" s="1148"/>
      <c r="F4" s="1148"/>
      <c r="G4" s="1148"/>
      <c r="H4" s="1149"/>
    </row>
    <row r="5" spans="1:8" ht="11.25" customHeight="1" x14ac:dyDescent="0.25">
      <c r="A5" s="1135" t="s">
        <v>10499</v>
      </c>
      <c r="B5" s="1136"/>
      <c r="C5" s="1136"/>
      <c r="D5" s="1136"/>
      <c r="E5" s="1147"/>
      <c r="F5" s="1135" t="s">
        <v>115</v>
      </c>
      <c r="G5" s="1136"/>
      <c r="H5" s="1147"/>
    </row>
    <row r="6" spans="1:8" x14ac:dyDescent="0.25">
      <c r="A6" s="1159" t="str">
        <f>CONCATENATE(EXPORTAR!D8," ",EXPORTAR!D9," ",EXPORTAR!D10)</f>
        <v xml:space="preserve">  </v>
      </c>
      <c r="B6" s="1160"/>
      <c r="C6" s="1160"/>
      <c r="D6" s="1160"/>
      <c r="E6" s="1161"/>
      <c r="F6" s="1167" t="str">
        <f>EXPORTAR!D11</f>
        <v/>
      </c>
      <c r="G6" s="1160"/>
      <c r="H6" s="1161"/>
    </row>
    <row r="7" spans="1:8" ht="15.75" x14ac:dyDescent="0.25">
      <c r="A7" s="1150" t="s">
        <v>10516</v>
      </c>
      <c r="B7" s="1151"/>
      <c r="C7" s="1151"/>
      <c r="D7" s="1151"/>
      <c r="E7" s="1151"/>
      <c r="F7" s="1151"/>
      <c r="G7" s="1151"/>
      <c r="H7" s="1152"/>
    </row>
    <row r="8" spans="1:8" ht="15.75" x14ac:dyDescent="0.25">
      <c r="A8" s="1150" t="s">
        <v>10491</v>
      </c>
      <c r="B8" s="1151"/>
      <c r="C8" s="1151"/>
      <c r="D8" s="1151"/>
      <c r="E8" s="1151"/>
      <c r="F8" s="1151"/>
      <c r="G8" s="1151"/>
      <c r="H8" s="1152"/>
    </row>
    <row r="9" spans="1:8" ht="11.25" customHeight="1" x14ac:dyDescent="0.25">
      <c r="A9" s="1135" t="s">
        <v>10500</v>
      </c>
      <c r="B9" s="1136"/>
      <c r="C9" s="1136"/>
      <c r="D9" s="1136"/>
      <c r="E9" s="1147"/>
      <c r="F9" s="1136" t="s">
        <v>115</v>
      </c>
      <c r="G9" s="1136"/>
      <c r="H9" s="1147"/>
    </row>
    <row r="10" spans="1:8" ht="15.75" customHeight="1" x14ac:dyDescent="0.25">
      <c r="A10" s="1162" t="str">
        <f>CONCATENATE(EXPORTAR!D3," ",EXPORTAR!D4," ",EXPORTAR!D5)</f>
        <v xml:space="preserve">  </v>
      </c>
      <c r="B10" s="1163"/>
      <c r="C10" s="1163"/>
      <c r="D10" s="1163"/>
      <c r="E10" s="1164"/>
      <c r="F10" s="1823" t="str">
        <f>EXPORTAR!G11</f>
        <v/>
      </c>
      <c r="G10" s="1824"/>
      <c r="H10" s="1825"/>
    </row>
    <row r="11" spans="1:8" ht="32.25" customHeight="1" x14ac:dyDescent="0.25">
      <c r="A11" s="1826" t="s">
        <v>10517</v>
      </c>
      <c r="B11" s="1827"/>
      <c r="C11" s="1827"/>
      <c r="D11" s="1827"/>
      <c r="E11" s="1827"/>
      <c r="F11" s="1827"/>
      <c r="G11" s="1827"/>
      <c r="H11" s="1828"/>
    </row>
    <row r="12" spans="1:8" ht="9.75" customHeight="1" x14ac:dyDescent="0.25">
      <c r="A12" s="1829"/>
      <c r="B12" s="1830"/>
      <c r="C12" s="1830"/>
      <c r="D12" s="1830"/>
      <c r="E12" s="1830"/>
      <c r="F12" s="1830"/>
      <c r="G12" s="1830"/>
      <c r="H12" s="1831"/>
    </row>
    <row r="13" spans="1:8" ht="25.5" customHeight="1" x14ac:dyDescent="0.25">
      <c r="A13" s="1829"/>
      <c r="B13" s="1830"/>
      <c r="C13" s="1830"/>
      <c r="D13" s="1830"/>
      <c r="E13" s="1830"/>
      <c r="F13" s="1830"/>
      <c r="G13" s="1830"/>
      <c r="H13" s="1831"/>
    </row>
    <row r="14" spans="1:8" x14ac:dyDescent="0.25">
      <c r="A14" s="1829" t="s">
        <v>10518</v>
      </c>
      <c r="B14" s="1830"/>
      <c r="C14" s="1830"/>
      <c r="D14" s="1830"/>
      <c r="E14" s="1830"/>
      <c r="F14" s="1830"/>
      <c r="G14" s="1830"/>
      <c r="H14" s="1153"/>
    </row>
    <row r="15" spans="1:8" ht="18" customHeight="1" x14ac:dyDescent="0.25">
      <c r="A15" s="1829"/>
      <c r="B15" s="1830"/>
      <c r="C15" s="1830"/>
      <c r="D15" s="1830"/>
      <c r="E15" s="1830"/>
      <c r="F15" s="1830"/>
      <c r="G15" s="1830"/>
      <c r="H15" s="1153"/>
    </row>
    <row r="16" spans="1:8" ht="16.5" x14ac:dyDescent="0.3">
      <c r="A16" s="1143">
        <f>EXPORTAR!D47</f>
        <v>0</v>
      </c>
      <c r="B16" s="1091"/>
      <c r="C16" s="1091"/>
      <c r="D16" s="1091"/>
      <c r="E16" s="1091"/>
      <c r="F16" s="1091"/>
      <c r="G16" s="1091"/>
      <c r="H16" s="1153"/>
    </row>
    <row r="17" spans="1:8" ht="16.5" x14ac:dyDescent="0.3">
      <c r="A17" s="1143">
        <f>EXPORTAR!D48</f>
        <v>0</v>
      </c>
      <c r="B17" s="1091"/>
      <c r="C17" s="1091"/>
      <c r="D17" s="1091"/>
      <c r="E17" s="1091"/>
      <c r="F17" s="1091"/>
      <c r="G17" s="1091"/>
      <c r="H17" s="1153"/>
    </row>
    <row r="18" spans="1:8" ht="16.5" customHeight="1" x14ac:dyDescent="0.3">
      <c r="A18" s="1143">
        <f>EXPORTAR!D49</f>
        <v>0</v>
      </c>
      <c r="B18" s="1091"/>
      <c r="C18" s="1091"/>
      <c r="D18" s="1091"/>
      <c r="E18" s="1091"/>
      <c r="F18" s="1091"/>
      <c r="G18" s="1091"/>
      <c r="H18" s="1153"/>
    </row>
    <row r="19" spans="1:8" ht="25.5" customHeight="1" x14ac:dyDescent="0.3">
      <c r="A19" s="1088" t="s">
        <v>10509</v>
      </c>
      <c r="B19" s="1091"/>
      <c r="C19" s="1091"/>
      <c r="D19" s="1091"/>
      <c r="E19" s="1091"/>
      <c r="F19" s="1091"/>
      <c r="G19" s="1091"/>
      <c r="H19" s="1153"/>
    </row>
    <row r="20" spans="1:8" ht="16.5" customHeight="1" x14ac:dyDescent="0.3">
      <c r="A20" s="1088"/>
      <c r="B20" s="1835" t="s">
        <v>157</v>
      </c>
      <c r="C20" s="1836"/>
      <c r="D20" s="1835" t="s">
        <v>158</v>
      </c>
      <c r="E20" s="1836"/>
      <c r="F20" s="1835" t="s">
        <v>159</v>
      </c>
      <c r="G20" s="1836"/>
      <c r="H20" s="1153"/>
    </row>
    <row r="21" spans="1:8" ht="19.5" customHeight="1" x14ac:dyDescent="0.3">
      <c r="A21" s="1088"/>
      <c r="B21" s="1838">
        <f>EXPORTAR!D27</f>
        <v>0</v>
      </c>
      <c r="C21" s="1838"/>
      <c r="D21" s="1838" t="str">
        <f>EXPORTAR!D30</f>
        <v/>
      </c>
      <c r="E21" s="1838"/>
      <c r="F21" s="1838" t="str">
        <f>EXPORTAR!D32</f>
        <v/>
      </c>
      <c r="G21" s="1838"/>
      <c r="H21" s="1153"/>
    </row>
    <row r="22" spans="1:8" ht="12.75" customHeight="1" x14ac:dyDescent="0.25">
      <c r="A22" s="1829" t="s">
        <v>10519</v>
      </c>
      <c r="B22" s="1830"/>
      <c r="C22" s="1830"/>
      <c r="D22" s="1830"/>
      <c r="E22" s="1830"/>
      <c r="F22" s="1830"/>
      <c r="G22" s="1830"/>
      <c r="H22" s="1831"/>
    </row>
    <row r="23" spans="1:8" ht="15" customHeight="1" x14ac:dyDescent="0.25">
      <c r="A23" s="1829"/>
      <c r="B23" s="1830"/>
      <c r="C23" s="1830"/>
      <c r="D23" s="1830"/>
      <c r="E23" s="1830"/>
      <c r="F23" s="1830"/>
      <c r="G23" s="1830"/>
      <c r="H23" s="1831"/>
    </row>
    <row r="24" spans="1:8" ht="15" customHeight="1" x14ac:dyDescent="0.25">
      <c r="A24" s="1829"/>
      <c r="B24" s="1830"/>
      <c r="C24" s="1830"/>
      <c r="D24" s="1830"/>
      <c r="E24" s="1830"/>
      <c r="F24" s="1830"/>
      <c r="G24" s="1830"/>
      <c r="H24" s="1831"/>
    </row>
    <row r="25" spans="1:8" ht="18" customHeight="1" x14ac:dyDescent="0.25">
      <c r="A25" s="1829"/>
      <c r="B25" s="1830"/>
      <c r="C25" s="1830"/>
      <c r="D25" s="1830"/>
      <c r="E25" s="1830"/>
      <c r="F25" s="1830"/>
      <c r="G25" s="1830"/>
      <c r="H25" s="1831"/>
    </row>
    <row r="26" spans="1:8" ht="14.25" customHeight="1" x14ac:dyDescent="0.25">
      <c r="A26" s="1829"/>
      <c r="B26" s="1830"/>
      <c r="C26" s="1830"/>
      <c r="D26" s="1830"/>
      <c r="E26" s="1830"/>
      <c r="F26" s="1830"/>
      <c r="G26" s="1830"/>
      <c r="H26" s="1831"/>
    </row>
    <row r="27" spans="1:8" ht="14.25" customHeight="1" x14ac:dyDescent="0.25">
      <c r="A27" s="1829"/>
      <c r="B27" s="1830"/>
      <c r="C27" s="1830"/>
      <c r="D27" s="1830"/>
      <c r="E27" s="1830"/>
      <c r="F27" s="1830"/>
      <c r="G27" s="1830"/>
      <c r="H27" s="1831"/>
    </row>
    <row r="28" spans="1:8" ht="14.25" customHeight="1" x14ac:dyDescent="0.25">
      <c r="A28" s="1829"/>
      <c r="B28" s="1830"/>
      <c r="C28" s="1830"/>
      <c r="D28" s="1830"/>
      <c r="E28" s="1830"/>
      <c r="F28" s="1830"/>
      <c r="G28" s="1830"/>
      <c r="H28" s="1831"/>
    </row>
    <row r="29" spans="1:8" ht="14.25" customHeight="1" x14ac:dyDescent="0.25">
      <c r="A29" s="1829"/>
      <c r="B29" s="1830"/>
      <c r="C29" s="1830"/>
      <c r="D29" s="1830"/>
      <c r="E29" s="1830"/>
      <c r="F29" s="1830"/>
      <c r="G29" s="1830"/>
      <c r="H29" s="1831"/>
    </row>
    <row r="30" spans="1:8" ht="15.75" customHeight="1" x14ac:dyDescent="0.25">
      <c r="A30" s="1829"/>
      <c r="B30" s="1830"/>
      <c r="C30" s="1830"/>
      <c r="D30" s="1830"/>
      <c r="E30" s="1830"/>
      <c r="F30" s="1830"/>
      <c r="G30" s="1830"/>
      <c r="H30" s="1831"/>
    </row>
    <row r="31" spans="1:8" ht="15.75" customHeight="1" x14ac:dyDescent="0.25">
      <c r="A31" s="1177"/>
      <c r="B31" s="1178"/>
      <c r="C31" s="1178"/>
      <c r="D31" s="1178"/>
      <c r="E31" s="1178"/>
      <c r="F31" s="1178"/>
      <c r="G31" s="1178"/>
      <c r="H31" s="1179"/>
    </row>
    <row r="32" spans="1:8" ht="15.75" customHeight="1" x14ac:dyDescent="0.25">
      <c r="A32" s="1181" t="s">
        <v>10529</v>
      </c>
      <c r="B32" s="1178"/>
      <c r="C32" s="1178"/>
      <c r="D32" s="1178"/>
      <c r="E32" s="1178"/>
      <c r="F32" s="1178"/>
      <c r="G32" s="1178"/>
      <c r="H32" s="1179"/>
    </row>
    <row r="33" spans="1:8" ht="15.75" customHeight="1" x14ac:dyDescent="0.25">
      <c r="A33" s="1177" t="s">
        <v>10523</v>
      </c>
      <c r="B33" s="1178"/>
      <c r="C33" s="1178" t="s">
        <v>10524</v>
      </c>
      <c r="D33" s="1178"/>
      <c r="E33" s="1178" t="s">
        <v>10525</v>
      </c>
      <c r="F33" s="1178"/>
      <c r="G33" s="1178"/>
      <c r="H33" s="1179"/>
    </row>
    <row r="34" spans="1:8" ht="15.75" customHeight="1" x14ac:dyDescent="0.25">
      <c r="A34" s="1177"/>
      <c r="B34" s="1178"/>
      <c r="C34" s="1178"/>
      <c r="D34" s="1178"/>
      <c r="E34" s="1178"/>
      <c r="F34" s="1178"/>
      <c r="G34" s="1178"/>
      <c r="H34" s="1179"/>
    </row>
    <row r="35" spans="1:8" ht="15.75" customHeight="1" x14ac:dyDescent="0.25">
      <c r="A35" s="1177"/>
      <c r="B35" s="1178"/>
      <c r="C35" s="1178"/>
      <c r="D35" s="1178"/>
      <c r="E35" s="1178"/>
      <c r="F35" s="1178"/>
      <c r="G35" s="1178"/>
      <c r="H35" s="1179"/>
    </row>
    <row r="36" spans="1:8" ht="15.75" customHeight="1" x14ac:dyDescent="0.25">
      <c r="A36" s="1177"/>
      <c r="B36" s="1178"/>
      <c r="C36" s="1178"/>
      <c r="D36" s="1178"/>
      <c r="E36" s="1178"/>
      <c r="F36" s="1178"/>
      <c r="G36" s="1178"/>
      <c r="H36" s="1179"/>
    </row>
    <row r="37" spans="1:8" ht="16.5" x14ac:dyDescent="0.3">
      <c r="A37" s="1175"/>
      <c r="B37" s="1145"/>
      <c r="C37" s="1145"/>
      <c r="D37" s="1145"/>
      <c r="E37" s="1145"/>
      <c r="F37" s="1145"/>
      <c r="G37" s="1145"/>
      <c r="H37" s="1158"/>
    </row>
    <row r="38" spans="1:8" x14ac:dyDescent="0.25">
      <c r="A38" s="1837" t="s">
        <v>189</v>
      </c>
      <c r="B38" s="1837"/>
      <c r="C38" s="1837"/>
      <c r="D38" s="1837"/>
      <c r="E38" s="1834" t="s">
        <v>161</v>
      </c>
      <c r="F38" s="1837"/>
      <c r="G38" s="1837"/>
      <c r="H38" s="1837"/>
    </row>
    <row r="39" spans="1:8" ht="16.5" x14ac:dyDescent="0.3">
      <c r="A39" s="1154"/>
      <c r="B39" s="1091"/>
      <c r="C39" s="1091"/>
      <c r="D39" s="1097"/>
      <c r="E39" s="1182"/>
      <c r="F39" s="1091"/>
      <c r="G39" s="1091"/>
      <c r="H39" s="1097"/>
    </row>
    <row r="40" spans="1:8" ht="16.5" x14ac:dyDescent="0.3">
      <c r="A40" s="1154"/>
      <c r="B40" s="1091"/>
      <c r="C40" s="1091"/>
      <c r="D40" s="1097"/>
      <c r="E40" s="1182"/>
      <c r="F40" s="1091"/>
      <c r="G40" s="1091"/>
      <c r="H40" s="1097"/>
    </row>
    <row r="41" spans="1:8" ht="11.25" customHeight="1" x14ac:dyDescent="0.3">
      <c r="A41" s="1089"/>
      <c r="B41" s="1091"/>
      <c r="C41" s="1091"/>
      <c r="D41" s="1097"/>
      <c r="E41" s="1092"/>
      <c r="F41" s="1091"/>
      <c r="G41" s="1091"/>
      <c r="H41" s="1097"/>
    </row>
    <row r="42" spans="1:8" ht="11.25" customHeight="1" thickBot="1" x14ac:dyDescent="0.35">
      <c r="A42" s="1142"/>
      <c r="B42" s="1134"/>
      <c r="C42" s="1134"/>
      <c r="D42" s="1097"/>
      <c r="E42" s="1134"/>
      <c r="F42" s="1134"/>
      <c r="G42" s="1134"/>
      <c r="H42" s="1097"/>
    </row>
    <row r="43" spans="1:8" ht="16.5" x14ac:dyDescent="0.3">
      <c r="A43" s="1154" t="s">
        <v>107</v>
      </c>
      <c r="B43" s="1091"/>
      <c r="C43" s="1091"/>
      <c r="D43" s="1097"/>
      <c r="E43" s="1182" t="s">
        <v>107</v>
      </c>
      <c r="F43" s="1091"/>
      <c r="G43" s="1091"/>
      <c r="H43" s="1097"/>
    </row>
    <row r="44" spans="1:8" ht="16.5" x14ac:dyDescent="0.3">
      <c r="A44" s="1155"/>
      <c r="B44" s="1091"/>
      <c r="C44" s="1091"/>
      <c r="D44" s="1097"/>
      <c r="E44" s="1091"/>
      <c r="F44" s="1091"/>
      <c r="G44" s="1091"/>
      <c r="H44" s="1153"/>
    </row>
    <row r="45" spans="1:8" ht="16.5" x14ac:dyDescent="0.3">
      <c r="A45" s="1155"/>
      <c r="B45" s="1091"/>
      <c r="C45" s="1091"/>
      <c r="D45" s="1097"/>
      <c r="E45" s="1091"/>
      <c r="F45" s="1091"/>
      <c r="G45" s="1091"/>
      <c r="H45" s="1153"/>
    </row>
    <row r="46" spans="1:8" ht="21.75" customHeight="1" x14ac:dyDescent="0.25">
      <c r="A46" s="1156"/>
      <c r="B46" s="1157"/>
      <c r="C46" s="1157"/>
      <c r="D46" s="1158"/>
      <c r="E46" s="1157"/>
      <c r="F46" s="1157"/>
      <c r="G46" s="1157"/>
      <c r="H46" s="1158"/>
    </row>
    <row r="47" spans="1:8" x14ac:dyDescent="0.25">
      <c r="A47" s="1055" t="str">
        <f>IF(OR(ISBLANK(DATOS!W2),DATOS!W2=""),"",DATOS!W2)</f>
        <v>TRAMY.APP TRAMITES DE TRANSITO CRA 69A 93 - 82 APTO (201) - MEDELLIN - 313666 88 94 HOLA@TRAMY.COM</v>
      </c>
      <c r="B47" s="403"/>
      <c r="C47" s="403"/>
      <c r="D47" s="403"/>
      <c r="E47" s="403"/>
      <c r="F47" s="403"/>
      <c r="G47" s="403"/>
      <c r="H47" s="403"/>
    </row>
  </sheetData>
  <mergeCells count="13">
    <mergeCell ref="A22:H30"/>
    <mergeCell ref="A38:D38"/>
    <mergeCell ref="E38:H38"/>
    <mergeCell ref="B21:C21"/>
    <mergeCell ref="D21:E21"/>
    <mergeCell ref="F21:G21"/>
    <mergeCell ref="F10:H10"/>
    <mergeCell ref="A11:H13"/>
    <mergeCell ref="A14:G15"/>
    <mergeCell ref="A1:H1"/>
    <mergeCell ref="B20:C20"/>
    <mergeCell ref="D20:E20"/>
    <mergeCell ref="F20:G20"/>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zoomScaleNormal="100" workbookViewId="0">
      <selection activeCell="A4" sqref="A4"/>
    </sheetView>
  </sheetViews>
  <sheetFormatPr baseColWidth="10" defaultColWidth="12.85546875" defaultRowHeight="15" x14ac:dyDescent="0.25"/>
  <cols>
    <col min="1" max="2" width="12.85546875" customWidth="1"/>
    <col min="4" max="8" width="12.85546875" customWidth="1"/>
  </cols>
  <sheetData>
    <row r="1" spans="1:8" x14ac:dyDescent="0.25">
      <c r="A1" s="1832" t="s">
        <v>10512</v>
      </c>
      <c r="B1" s="1833"/>
      <c r="C1" s="1833"/>
      <c r="D1" s="1833"/>
      <c r="E1" s="1833"/>
      <c r="F1" s="1833"/>
      <c r="G1" s="1833"/>
      <c r="H1" s="1834"/>
    </row>
    <row r="2" spans="1:8" ht="16.5" x14ac:dyDescent="0.3">
      <c r="A2" s="559" t="s">
        <v>181</v>
      </c>
      <c r="B2" s="559"/>
      <c r="C2" s="559"/>
      <c r="D2" s="559"/>
      <c r="E2" s="559"/>
      <c r="F2" s="559"/>
      <c r="G2" s="559"/>
    </row>
    <row r="3" spans="1:8" ht="11.25" customHeight="1" x14ac:dyDescent="0.3">
      <c r="A3" s="559" t="str">
        <f>IF(OR(ISBLANK(EXPORTAR!D40),EXPORTAR!D40=""),"",EXPORTAR!D40)</f>
        <v/>
      </c>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3" t="s">
        <v>10505</v>
      </c>
      <c r="B5" s="1844"/>
      <c r="C5" s="1844"/>
      <c r="D5" s="1844"/>
      <c r="E5" s="1845"/>
      <c r="F5" s="1843" t="s">
        <v>115</v>
      </c>
      <c r="G5" s="1844"/>
      <c r="H5" s="1845"/>
    </row>
    <row r="6" spans="1:8" x14ac:dyDescent="0.25">
      <c r="A6" s="1168" t="str">
        <f>CONCATENATE(EXPORTAR!D8," ",EXPORTAR!D9," ",EXPORTAR!D10)</f>
        <v xml:space="preserve">  </v>
      </c>
      <c r="B6" s="1169"/>
      <c r="C6" s="1169"/>
      <c r="D6" s="1169"/>
      <c r="E6" s="1170"/>
      <c r="F6" s="1171" t="str">
        <f>EXPORTAR!D11</f>
        <v/>
      </c>
      <c r="G6" s="1169"/>
      <c r="H6" s="1170"/>
    </row>
    <row r="7" spans="1:8" ht="16.5" x14ac:dyDescent="0.3">
      <c r="A7" s="1857" t="s">
        <v>10504</v>
      </c>
      <c r="B7" s="1858"/>
      <c r="C7" s="1858"/>
      <c r="D7" s="1858"/>
      <c r="E7" s="1858"/>
      <c r="F7" s="1858"/>
      <c r="G7" s="1858"/>
      <c r="H7" s="1859"/>
    </row>
    <row r="8" spans="1:8" ht="10.5" customHeight="1" x14ac:dyDescent="0.25">
      <c r="A8" s="1843" t="s">
        <v>10505</v>
      </c>
      <c r="B8" s="1844"/>
      <c r="C8" s="1844"/>
      <c r="D8" s="1844"/>
      <c r="E8" s="1845"/>
      <c r="F8" s="1843" t="s">
        <v>115</v>
      </c>
      <c r="G8" s="1844"/>
      <c r="H8" s="1845"/>
    </row>
    <row r="9" spans="1:8" x14ac:dyDescent="0.25">
      <c r="A9" s="1168" t="str">
        <f>CONCATENATE(EXPORTAR!G8," ",EXPORTAR!G9," ",EXPORTAR!G10)</f>
        <v xml:space="preserve">  </v>
      </c>
      <c r="B9" s="1169"/>
      <c r="C9" s="1169"/>
      <c r="D9" s="1169"/>
      <c r="E9" s="1170"/>
      <c r="F9" s="1171" t="str">
        <f>EXPORTAR!G11</f>
        <v/>
      </c>
      <c r="G9" s="1172"/>
      <c r="H9" s="1173"/>
    </row>
    <row r="10" spans="1:8" ht="16.5" x14ac:dyDescent="0.3">
      <c r="A10" s="1854" t="s">
        <v>10501</v>
      </c>
      <c r="B10" s="1855"/>
      <c r="C10" s="1855"/>
      <c r="D10" s="1855"/>
      <c r="E10" s="1855"/>
      <c r="F10" s="1855"/>
      <c r="G10" s="1855"/>
      <c r="H10" s="1856"/>
    </row>
    <row r="11" spans="1:8" ht="16.5" x14ac:dyDescent="0.3">
      <c r="A11" s="1854" t="s">
        <v>10513</v>
      </c>
      <c r="B11" s="1855"/>
      <c r="C11" s="1855"/>
      <c r="D11" s="1855"/>
      <c r="E11" s="1855"/>
      <c r="F11" s="1855"/>
      <c r="G11" s="1855"/>
      <c r="H11" s="1856"/>
    </row>
    <row r="12" spans="1:8" ht="10.5" customHeight="1" x14ac:dyDescent="0.25">
      <c r="A12" s="1842" t="s">
        <v>10500</v>
      </c>
      <c r="B12" s="1842"/>
      <c r="C12" s="1842"/>
      <c r="D12" s="1842"/>
      <c r="E12" s="1842"/>
      <c r="F12" s="1843" t="s">
        <v>115</v>
      </c>
      <c r="G12" s="1844"/>
      <c r="H12" s="1845"/>
    </row>
    <row r="13" spans="1:8" ht="15.75" customHeight="1" x14ac:dyDescent="0.25">
      <c r="A13" s="1168" t="str">
        <f>CONCATENATE(EXPORTAR!D3," ",EXPORTAR!D4," ",EXPORTAR!D5)</f>
        <v xml:space="preserve">  </v>
      </c>
      <c r="B13" s="1169"/>
      <c r="C13" s="1169"/>
      <c r="D13" s="1169"/>
      <c r="E13" s="1170"/>
      <c r="F13" s="1171" t="str">
        <f>EXPORTAR!D6</f>
        <v/>
      </c>
      <c r="G13" s="1172"/>
      <c r="H13" s="1173"/>
    </row>
    <row r="14" spans="1:8" ht="32.25" customHeight="1" x14ac:dyDescent="0.25">
      <c r="A14" s="1846" t="s">
        <v>10503</v>
      </c>
      <c r="B14" s="1847"/>
      <c r="C14" s="1847"/>
      <c r="D14" s="1847"/>
      <c r="E14" s="1847"/>
      <c r="F14" s="1847"/>
      <c r="G14" s="1847"/>
      <c r="H14" s="1848"/>
    </row>
    <row r="15" spans="1:8" ht="9.75" customHeight="1" x14ac:dyDescent="0.25">
      <c r="A15" s="1839"/>
      <c r="B15" s="1840"/>
      <c r="C15" s="1840"/>
      <c r="D15" s="1840"/>
      <c r="E15" s="1840"/>
      <c r="F15" s="1840"/>
      <c r="G15" s="1840"/>
      <c r="H15" s="1841"/>
    </row>
    <row r="16" spans="1:8" ht="25.5" customHeight="1" x14ac:dyDescent="0.25">
      <c r="A16" s="1839"/>
      <c r="B16" s="1840"/>
      <c r="C16" s="1840"/>
      <c r="D16" s="1840"/>
      <c r="E16" s="1840"/>
      <c r="F16" s="1840"/>
      <c r="G16" s="1840"/>
      <c r="H16" s="1841"/>
    </row>
    <row r="17" spans="1:8" ht="15" customHeight="1" x14ac:dyDescent="0.25">
      <c r="A17" s="1839" t="s">
        <v>10508</v>
      </c>
      <c r="B17" s="1840"/>
      <c r="C17" s="1840"/>
      <c r="D17" s="1840"/>
      <c r="E17" s="1840"/>
      <c r="F17" s="1840"/>
      <c r="G17" s="1840"/>
      <c r="H17" s="1841"/>
    </row>
    <row r="18" spans="1:8" ht="18" customHeight="1" x14ac:dyDescent="0.25">
      <c r="A18" s="1839"/>
      <c r="B18" s="1840"/>
      <c r="C18" s="1840"/>
      <c r="D18" s="1840"/>
      <c r="E18" s="1840"/>
      <c r="F18" s="1840"/>
      <c r="G18" s="1840"/>
      <c r="H18" s="1841"/>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10509</v>
      </c>
      <c r="B22" s="1091"/>
      <c r="C22" s="1091"/>
      <c r="D22" s="1091"/>
      <c r="E22" s="1091"/>
      <c r="F22" s="1091"/>
      <c r="G22" s="1091"/>
      <c r="H22" s="197"/>
    </row>
    <row r="23" spans="1:8" ht="16.5" customHeight="1" x14ac:dyDescent="0.3">
      <c r="A23" s="1137"/>
      <c r="B23" s="1835" t="s">
        <v>157</v>
      </c>
      <c r="C23" s="1836"/>
      <c r="D23" s="1835" t="s">
        <v>158</v>
      </c>
      <c r="E23" s="1836"/>
      <c r="F23" s="1835" t="s">
        <v>159</v>
      </c>
      <c r="G23" s="1836"/>
      <c r="H23" s="197"/>
    </row>
    <row r="24" spans="1:8" ht="19.5" customHeight="1" x14ac:dyDescent="0.3">
      <c r="A24" s="1137"/>
      <c r="B24" s="1849">
        <f>EXPORTAR!D27</f>
        <v>0</v>
      </c>
      <c r="C24" s="1850"/>
      <c r="D24" s="1849" t="str">
        <f>EXPORTAR!D30</f>
        <v/>
      </c>
      <c r="E24" s="1850"/>
      <c r="F24" s="1849" t="str">
        <f>EXPORTAR!D32</f>
        <v/>
      </c>
      <c r="G24" s="1850"/>
      <c r="H24" s="197"/>
    </row>
    <row r="25" spans="1:8" ht="12.75" customHeight="1" x14ac:dyDescent="0.25">
      <c r="A25" s="1839" t="s">
        <v>10515</v>
      </c>
      <c r="B25" s="1840"/>
      <c r="C25" s="1840"/>
      <c r="D25" s="1840"/>
      <c r="E25" s="1840"/>
      <c r="F25" s="1840"/>
      <c r="G25" s="1840"/>
      <c r="H25" s="1841"/>
    </row>
    <row r="26" spans="1:8" ht="15" customHeight="1" x14ac:dyDescent="0.25">
      <c r="A26" s="1839"/>
      <c r="B26" s="1840"/>
      <c r="C26" s="1840"/>
      <c r="D26" s="1840"/>
      <c r="E26" s="1840"/>
      <c r="F26" s="1840"/>
      <c r="G26" s="1840"/>
      <c r="H26" s="1841"/>
    </row>
    <row r="27" spans="1:8" ht="15" customHeight="1" x14ac:dyDescent="0.25">
      <c r="A27" s="1839"/>
      <c r="B27" s="1840"/>
      <c r="C27" s="1840"/>
      <c r="D27" s="1840"/>
      <c r="E27" s="1840"/>
      <c r="F27" s="1840"/>
      <c r="G27" s="1840"/>
      <c r="H27" s="1841"/>
    </row>
    <row r="28" spans="1:8" ht="18" customHeight="1" x14ac:dyDescent="0.25">
      <c r="A28" s="1839"/>
      <c r="B28" s="1840"/>
      <c r="C28" s="1840"/>
      <c r="D28" s="1840"/>
      <c r="E28" s="1840"/>
      <c r="F28" s="1840"/>
      <c r="G28" s="1840"/>
      <c r="H28" s="1841"/>
    </row>
    <row r="29" spans="1:8" ht="14.25" customHeight="1" x14ac:dyDescent="0.25">
      <c r="A29" s="1839"/>
      <c r="B29" s="1840"/>
      <c r="C29" s="1840"/>
      <c r="D29" s="1840"/>
      <c r="E29" s="1840"/>
      <c r="F29" s="1840"/>
      <c r="G29" s="1840"/>
      <c r="H29" s="1841"/>
    </row>
    <row r="30" spans="1:8" ht="14.25" customHeight="1" x14ac:dyDescent="0.25">
      <c r="A30" s="1839"/>
      <c r="B30" s="1840"/>
      <c r="C30" s="1840"/>
      <c r="D30" s="1840"/>
      <c r="E30" s="1840"/>
      <c r="F30" s="1840"/>
      <c r="G30" s="1840"/>
      <c r="H30" s="1841"/>
    </row>
    <row r="31" spans="1:8" ht="16.5" customHeight="1" x14ac:dyDescent="0.25">
      <c r="A31" s="1851" t="s">
        <v>160</v>
      </c>
      <c r="B31" s="1852"/>
      <c r="C31" s="1852"/>
      <c r="D31" s="1852"/>
      <c r="E31" s="1852"/>
      <c r="F31" s="1852"/>
      <c r="G31" s="1852"/>
      <c r="H31" s="197"/>
    </row>
    <row r="32" spans="1:8" x14ac:dyDescent="0.25">
      <c r="A32" s="1853"/>
      <c r="B32" s="1852"/>
      <c r="C32" s="1852"/>
      <c r="D32" s="1852"/>
      <c r="E32" s="1852"/>
      <c r="F32" s="1852"/>
      <c r="G32" s="1852"/>
      <c r="H32" s="197"/>
    </row>
    <row r="33" spans="1:8" ht="4.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2" t="s">
        <v>161</v>
      </c>
      <c r="D36" s="1833"/>
      <c r="E36" s="1833"/>
      <c r="F36" s="1834"/>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23.25" customHeight="1" x14ac:dyDescent="0.3">
      <c r="A41" s="1088"/>
      <c r="B41" s="1091"/>
      <c r="C41" s="1175" t="s">
        <v>107</v>
      </c>
      <c r="D41" s="1145"/>
      <c r="E41" s="1145"/>
      <c r="F41" s="1146"/>
      <c r="G41" s="1091"/>
      <c r="H41" s="1097"/>
    </row>
    <row r="42" spans="1:8" ht="16.5" customHeight="1" x14ac:dyDescent="0.25">
      <c r="A42" s="1837" t="s">
        <v>189</v>
      </c>
      <c r="B42" s="1837"/>
      <c r="C42" s="1837"/>
      <c r="D42" s="1837"/>
      <c r="E42" s="1837" t="s">
        <v>189</v>
      </c>
      <c r="F42" s="1837"/>
      <c r="G42" s="1837"/>
      <c r="H42" s="1837"/>
    </row>
    <row r="43" spans="1:8" ht="27" customHeight="1" x14ac:dyDescent="0.3">
      <c r="A43" s="1154"/>
      <c r="B43" s="1091"/>
      <c r="C43" s="1091"/>
      <c r="D43" s="1097"/>
      <c r="E43" s="1154"/>
      <c r="F43" s="1091"/>
      <c r="G43" s="1091"/>
      <c r="H43" s="1097"/>
    </row>
    <row r="44" spans="1:8" ht="16.5" x14ac:dyDescent="0.3">
      <c r="A44" s="1154"/>
      <c r="B44" s="1091"/>
      <c r="C44" s="1091"/>
      <c r="D44" s="1097"/>
      <c r="E44" s="1154"/>
      <c r="F44" s="1091"/>
      <c r="G44" s="1091"/>
      <c r="H44" s="1097"/>
    </row>
    <row r="45" spans="1:8" ht="16.5"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6.5" x14ac:dyDescent="0.3">
      <c r="A48" s="1144"/>
      <c r="B48" s="1145"/>
      <c r="C48" s="1145"/>
      <c r="D48" s="1146"/>
      <c r="E48" s="1144"/>
      <c r="F48" s="1145"/>
      <c r="G48" s="1145"/>
      <c r="H48" s="1146"/>
    </row>
    <row r="49" spans="1:1" x14ac:dyDescent="0.25">
      <c r="A49" s="1055" t="str">
        <f>IF(OR(ISBLANK(DATOS!W2),DATOS!W2=""),"",DATOS!W2)</f>
        <v>TRAMY.APP TRAMITES DE TRANSITO CRA 69A 93 - 82 APTO (201) - MEDELLIN - 313666 88 94 HOLA@TRAMY.COM</v>
      </c>
    </row>
  </sheetData>
  <mergeCells count="23">
    <mergeCell ref="A11:H11"/>
    <mergeCell ref="A1:H1"/>
    <mergeCell ref="A5:E5"/>
    <mergeCell ref="F5:H5"/>
    <mergeCell ref="A7:H7"/>
    <mergeCell ref="A8:E8"/>
    <mergeCell ref="F8:H8"/>
    <mergeCell ref="A10:H10"/>
    <mergeCell ref="A17:H18"/>
    <mergeCell ref="A12:E12"/>
    <mergeCell ref="F12:H12"/>
    <mergeCell ref="A14:H16"/>
    <mergeCell ref="E42:H42"/>
    <mergeCell ref="C36:F36"/>
    <mergeCell ref="B23:C23"/>
    <mergeCell ref="B24:C24"/>
    <mergeCell ref="D23:E23"/>
    <mergeCell ref="D24:E24"/>
    <mergeCell ref="F24:G24"/>
    <mergeCell ref="F23:G23"/>
    <mergeCell ref="A42:D42"/>
    <mergeCell ref="A25:H30"/>
    <mergeCell ref="A31:G32"/>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50"/>
  <sheetViews>
    <sheetView showZeros="0" view="pageLayout" zoomScaleNormal="100" workbookViewId="0">
      <selection activeCell="A3" sqref="A3"/>
    </sheetView>
  </sheetViews>
  <sheetFormatPr baseColWidth="10" defaultColWidth="12.85546875" defaultRowHeight="15" x14ac:dyDescent="0.25"/>
  <cols>
    <col min="1" max="2" width="12.85546875" customWidth="1"/>
    <col min="5" max="8" width="12.85546875" customWidth="1"/>
  </cols>
  <sheetData>
    <row r="1" spans="1:8" x14ac:dyDescent="0.25">
      <c r="A1" s="1832" t="s">
        <v>10510</v>
      </c>
      <c r="B1" s="1833"/>
      <c r="C1" s="1833"/>
      <c r="D1" s="1833"/>
      <c r="E1" s="1833"/>
      <c r="F1" s="1833"/>
      <c r="G1" s="1833"/>
      <c r="H1" s="1834"/>
    </row>
    <row r="2" spans="1:8" ht="14.25" customHeight="1" x14ac:dyDescent="0.3">
      <c r="A2" s="559" t="s">
        <v>181</v>
      </c>
      <c r="B2" s="559"/>
      <c r="C2" s="559"/>
      <c r="D2" s="559"/>
      <c r="E2" s="559"/>
      <c r="F2" s="559"/>
      <c r="G2" s="559"/>
    </row>
    <row r="3" spans="1:8" ht="11.25" customHeight="1" x14ac:dyDescent="0.3">
      <c r="A3" s="559" t="str">
        <f>IF(OR(ISBLANK(EXPORTAR!D40),EXPORTAR!D40=""),"",EXPORTAR!D40)</f>
        <v/>
      </c>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3" t="s">
        <v>10505</v>
      </c>
      <c r="B5" s="1844"/>
      <c r="C5" s="1844"/>
      <c r="D5" s="1844"/>
      <c r="E5" s="1845"/>
      <c r="F5" s="1843" t="s">
        <v>115</v>
      </c>
      <c r="G5" s="1844"/>
      <c r="H5" s="1845"/>
    </row>
    <row r="6" spans="1:8" x14ac:dyDescent="0.25">
      <c r="A6" s="1860" t="str">
        <f>CONCATENATE(EXPORTAR!D8," ",EXPORTAR!D9," ",EXPORTAR!D10)</f>
        <v xml:space="preserve">  </v>
      </c>
      <c r="B6" s="1808"/>
      <c r="C6" s="1808"/>
      <c r="D6" s="1808"/>
      <c r="E6" s="1809"/>
      <c r="F6" s="1807" t="str">
        <f>EXPORTAR!D11</f>
        <v/>
      </c>
      <c r="G6" s="1808"/>
      <c r="H6" s="1809"/>
    </row>
    <row r="7" spans="1:8" ht="16.5" x14ac:dyDescent="0.3">
      <c r="A7" s="1857" t="s">
        <v>10504</v>
      </c>
      <c r="B7" s="1858"/>
      <c r="C7" s="1858"/>
      <c r="D7" s="1858"/>
      <c r="E7" s="1858"/>
      <c r="F7" s="1858"/>
      <c r="G7" s="1858"/>
      <c r="H7" s="1859"/>
    </row>
    <row r="8" spans="1:8" ht="10.5" customHeight="1" x14ac:dyDescent="0.25">
      <c r="A8" s="1843" t="s">
        <v>10506</v>
      </c>
      <c r="B8" s="1844"/>
      <c r="C8" s="1844"/>
      <c r="D8" s="1844"/>
      <c r="E8" s="1845"/>
      <c r="F8" s="1843" t="s">
        <v>115</v>
      </c>
      <c r="G8" s="1844"/>
      <c r="H8" s="1845"/>
    </row>
    <row r="9" spans="1:8" x14ac:dyDescent="0.25">
      <c r="A9" s="1860" t="str">
        <f>CONCATENATE(EXPORTAR!D16," ",EXPORTAR!D17," ",EXPORTAR!D18)</f>
        <v xml:space="preserve">  </v>
      </c>
      <c r="B9" s="1808"/>
      <c r="C9" s="1808"/>
      <c r="D9" s="1808"/>
      <c r="E9" s="1809"/>
      <c r="F9" s="1807" t="str">
        <f>EXPORTAR!D19</f>
        <v/>
      </c>
      <c r="G9" s="1861"/>
      <c r="H9" s="1862"/>
    </row>
    <row r="10" spans="1:8" ht="16.5" x14ac:dyDescent="0.3">
      <c r="A10" s="1854" t="s">
        <v>10501</v>
      </c>
      <c r="B10" s="1855"/>
      <c r="C10" s="1855"/>
      <c r="D10" s="1855"/>
      <c r="E10" s="1855"/>
      <c r="F10" s="1855"/>
      <c r="G10" s="1855"/>
      <c r="H10" s="1856"/>
    </row>
    <row r="11" spans="1:8" ht="16.5" x14ac:dyDescent="0.3">
      <c r="A11" s="1854" t="s">
        <v>10507</v>
      </c>
      <c r="B11" s="1855"/>
      <c r="C11" s="1855"/>
      <c r="D11" s="1855"/>
      <c r="E11" s="1855"/>
      <c r="F11" s="1855"/>
      <c r="G11" s="1855"/>
      <c r="H11" s="1856"/>
    </row>
    <row r="12" spans="1:8" ht="10.5" customHeight="1" x14ac:dyDescent="0.25">
      <c r="A12" s="1842" t="s">
        <v>10500</v>
      </c>
      <c r="B12" s="1842"/>
      <c r="C12" s="1842"/>
      <c r="D12" s="1842"/>
      <c r="E12" s="1842"/>
      <c r="F12" s="1843" t="s">
        <v>115</v>
      </c>
      <c r="G12" s="1844"/>
      <c r="H12" s="1845"/>
    </row>
    <row r="13" spans="1:8" ht="15.75" customHeight="1" x14ac:dyDescent="0.25">
      <c r="A13" s="1860" t="str">
        <f>CONCATENATE(EXPORTAR!D3," ",EXPORTAR!D4," ",EXPORTAR!D5)</f>
        <v xml:space="preserve">  </v>
      </c>
      <c r="B13" s="1808"/>
      <c r="C13" s="1808"/>
      <c r="D13" s="1808"/>
      <c r="E13" s="1809"/>
      <c r="F13" s="1807" t="str">
        <f>EXPORTAR!D6</f>
        <v/>
      </c>
      <c r="G13" s="1861"/>
      <c r="H13" s="1862"/>
    </row>
    <row r="14" spans="1:8" ht="32.25" customHeight="1" x14ac:dyDescent="0.25">
      <c r="A14" s="1839" t="s">
        <v>10503</v>
      </c>
      <c r="B14" s="1840"/>
      <c r="C14" s="1840"/>
      <c r="D14" s="1840"/>
      <c r="E14" s="1840"/>
      <c r="F14" s="1840"/>
      <c r="G14" s="1840"/>
      <c r="H14" s="1841"/>
    </row>
    <row r="15" spans="1:8" ht="9.75" customHeight="1" x14ac:dyDescent="0.25">
      <c r="A15" s="1839"/>
      <c r="B15" s="1840"/>
      <c r="C15" s="1840"/>
      <c r="D15" s="1840"/>
      <c r="E15" s="1840"/>
      <c r="F15" s="1840"/>
      <c r="G15" s="1840"/>
      <c r="H15" s="1841"/>
    </row>
    <row r="16" spans="1:8" ht="25.5" customHeight="1" x14ac:dyDescent="0.25">
      <c r="A16" s="1839"/>
      <c r="B16" s="1840"/>
      <c r="C16" s="1840"/>
      <c r="D16" s="1840"/>
      <c r="E16" s="1840"/>
      <c r="F16" s="1840"/>
      <c r="G16" s="1840"/>
      <c r="H16" s="1841"/>
    </row>
    <row r="17" spans="1:8" ht="15" customHeight="1" x14ac:dyDescent="0.25">
      <c r="A17" s="1839" t="s">
        <v>10508</v>
      </c>
      <c r="B17" s="1840"/>
      <c r="C17" s="1840"/>
      <c r="D17" s="1840"/>
      <c r="E17" s="1840"/>
      <c r="F17" s="1840"/>
      <c r="G17" s="1840"/>
      <c r="H17" s="1841"/>
    </row>
    <row r="18" spans="1:8" ht="18" customHeight="1" x14ac:dyDescent="0.25">
      <c r="A18" s="1839"/>
      <c r="B18" s="1840"/>
      <c r="C18" s="1840"/>
      <c r="D18" s="1840"/>
      <c r="E18" s="1840"/>
      <c r="F18" s="1840"/>
      <c r="G18" s="1840"/>
      <c r="H18" s="1841"/>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10509</v>
      </c>
      <c r="B22" s="1091"/>
      <c r="C22" s="1091"/>
      <c r="D22" s="1091"/>
      <c r="E22" s="1091"/>
      <c r="F22" s="1091"/>
      <c r="G22" s="1091"/>
      <c r="H22" s="197"/>
    </row>
    <row r="23" spans="1:8" ht="16.5" customHeight="1" x14ac:dyDescent="0.3">
      <c r="A23" s="1137"/>
      <c r="B23" s="1835" t="s">
        <v>157</v>
      </c>
      <c r="C23" s="1836"/>
      <c r="D23" s="1835" t="s">
        <v>158</v>
      </c>
      <c r="E23" s="1836"/>
      <c r="F23" s="1835" t="s">
        <v>159</v>
      </c>
      <c r="G23" s="1836"/>
      <c r="H23" s="197"/>
    </row>
    <row r="24" spans="1:8" ht="19.5" customHeight="1" x14ac:dyDescent="0.3">
      <c r="A24" s="1137"/>
      <c r="B24" s="1849">
        <f>EXPORTAR!D27</f>
        <v>0</v>
      </c>
      <c r="C24" s="1850"/>
      <c r="D24" s="1849" t="str">
        <f>EXPORTAR!D30</f>
        <v/>
      </c>
      <c r="E24" s="1850"/>
      <c r="F24" s="1849" t="str">
        <f>EXPORTAR!D32</f>
        <v/>
      </c>
      <c r="G24" s="1850"/>
      <c r="H24" s="197"/>
    </row>
    <row r="25" spans="1:8" ht="12.75" customHeight="1" x14ac:dyDescent="0.25">
      <c r="A25" s="1839" t="s">
        <v>10515</v>
      </c>
      <c r="B25" s="1840"/>
      <c r="C25" s="1840"/>
      <c r="D25" s="1840"/>
      <c r="E25" s="1840"/>
      <c r="F25" s="1840"/>
      <c r="G25" s="1840"/>
      <c r="H25" s="1841"/>
    </row>
    <row r="26" spans="1:8" ht="15" customHeight="1" x14ac:dyDescent="0.25">
      <c r="A26" s="1839"/>
      <c r="B26" s="1840"/>
      <c r="C26" s="1840"/>
      <c r="D26" s="1840"/>
      <c r="E26" s="1840"/>
      <c r="F26" s="1840"/>
      <c r="G26" s="1840"/>
      <c r="H26" s="1841"/>
    </row>
    <row r="27" spans="1:8" ht="15" customHeight="1" x14ac:dyDescent="0.25">
      <c r="A27" s="1839"/>
      <c r="B27" s="1840"/>
      <c r="C27" s="1840"/>
      <c r="D27" s="1840"/>
      <c r="E27" s="1840"/>
      <c r="F27" s="1840"/>
      <c r="G27" s="1840"/>
      <c r="H27" s="1841"/>
    </row>
    <row r="28" spans="1:8" ht="18" customHeight="1" x14ac:dyDescent="0.25">
      <c r="A28" s="1839"/>
      <c r="B28" s="1840"/>
      <c r="C28" s="1840"/>
      <c r="D28" s="1840"/>
      <c r="E28" s="1840"/>
      <c r="F28" s="1840"/>
      <c r="G28" s="1840"/>
      <c r="H28" s="1841"/>
    </row>
    <row r="29" spans="1:8" ht="14.25" customHeight="1" x14ac:dyDescent="0.25">
      <c r="A29" s="1839"/>
      <c r="B29" s="1840"/>
      <c r="C29" s="1840"/>
      <c r="D29" s="1840"/>
      <c r="E29" s="1840"/>
      <c r="F29" s="1840"/>
      <c r="G29" s="1840"/>
      <c r="H29" s="1841"/>
    </row>
    <row r="30" spans="1:8" ht="14.25" customHeight="1" x14ac:dyDescent="0.25">
      <c r="A30" s="1839"/>
      <c r="B30" s="1840"/>
      <c r="C30" s="1840"/>
      <c r="D30" s="1840"/>
      <c r="E30" s="1840"/>
      <c r="F30" s="1840"/>
      <c r="G30" s="1840"/>
      <c r="H30" s="1841"/>
    </row>
    <row r="31" spans="1:8" ht="16.5" customHeight="1" x14ac:dyDescent="0.25">
      <c r="A31" s="1851" t="s">
        <v>160</v>
      </c>
      <c r="B31" s="1852"/>
      <c r="C31" s="1852"/>
      <c r="D31" s="1852"/>
      <c r="E31" s="1852"/>
      <c r="F31" s="1852"/>
      <c r="G31" s="1852"/>
      <c r="H31" s="197"/>
    </row>
    <row r="32" spans="1:8" x14ac:dyDescent="0.25">
      <c r="A32" s="1853"/>
      <c r="B32" s="1852"/>
      <c r="C32" s="1852"/>
      <c r="D32" s="1852"/>
      <c r="E32" s="1852"/>
      <c r="F32" s="1852"/>
      <c r="G32" s="1852"/>
      <c r="H32" s="197"/>
    </row>
    <row r="33" spans="1:8" ht="11.2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2" t="s">
        <v>161</v>
      </c>
      <c r="D36" s="1833"/>
      <c r="E36" s="1833"/>
      <c r="F36" s="1834"/>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37" t="s">
        <v>189</v>
      </c>
      <c r="B42" s="1837"/>
      <c r="C42" s="1837"/>
      <c r="D42" s="1837"/>
      <c r="E42" s="1837" t="s">
        <v>190</v>
      </c>
      <c r="F42" s="1837"/>
      <c r="G42" s="1837"/>
      <c r="H42" s="1837"/>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3">
      <c r="A49" s="1175"/>
      <c r="B49" s="1145"/>
      <c r="C49" s="1145"/>
      <c r="D49" s="1146"/>
      <c r="E49" s="1175"/>
      <c r="F49" s="1145"/>
      <c r="G49" s="1145"/>
      <c r="H49" s="1146"/>
    </row>
    <row r="50" spans="1:8" x14ac:dyDescent="0.25">
      <c r="A50" s="1055" t="str">
        <f>IF(OR(ISBLANK(DATOS!W2),DATOS!W2=""),"",DATOS!W2)</f>
        <v>TRAMY.APP TRAMITES DE TRANSITO CRA 69A 93 - 82 APTO (201) - MEDELLIN - 313666 88 94 HOLA@TRAMY.COM</v>
      </c>
    </row>
  </sheetData>
  <mergeCells count="29">
    <mergeCell ref="B23:C23"/>
    <mergeCell ref="D23:E23"/>
    <mergeCell ref="F23:G23"/>
    <mergeCell ref="A12:E12"/>
    <mergeCell ref="F12:H12"/>
    <mergeCell ref="A13:E13"/>
    <mergeCell ref="F13:H13"/>
    <mergeCell ref="A14:H16"/>
    <mergeCell ref="A17:H18"/>
    <mergeCell ref="A11:H11"/>
    <mergeCell ref="A1:H1"/>
    <mergeCell ref="A5:E5"/>
    <mergeCell ref="F5:H5"/>
    <mergeCell ref="A6:E6"/>
    <mergeCell ref="F6:H6"/>
    <mergeCell ref="A7:H7"/>
    <mergeCell ref="A8:E8"/>
    <mergeCell ref="F8:H8"/>
    <mergeCell ref="A9:E9"/>
    <mergeCell ref="F9:H9"/>
    <mergeCell ref="A10:H10"/>
    <mergeCell ref="B24:C24"/>
    <mergeCell ref="D24:E24"/>
    <mergeCell ref="F24:G24"/>
    <mergeCell ref="C36:F36"/>
    <mergeCell ref="E42:H42"/>
    <mergeCell ref="A42:D42"/>
    <mergeCell ref="A25:H30"/>
    <mergeCell ref="A31:G32"/>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50"/>
  <sheetViews>
    <sheetView showZeros="0" view="pageLayout" zoomScaleNormal="100" workbookViewId="0">
      <selection activeCell="A3" sqref="A3"/>
    </sheetView>
  </sheetViews>
  <sheetFormatPr baseColWidth="10" defaultColWidth="12.85546875" defaultRowHeight="15" x14ac:dyDescent="0.25"/>
  <cols>
    <col min="1" max="2" width="12.85546875" customWidth="1"/>
    <col min="5" max="8" width="12.85546875" customWidth="1"/>
  </cols>
  <sheetData>
    <row r="1" spans="1:8" x14ac:dyDescent="0.25">
      <c r="A1" s="1832" t="s">
        <v>10496</v>
      </c>
      <c r="B1" s="1833"/>
      <c r="C1" s="1833"/>
      <c r="D1" s="1833"/>
      <c r="E1" s="1833"/>
      <c r="F1" s="1833"/>
      <c r="G1" s="1833"/>
      <c r="H1" s="1834"/>
    </row>
    <row r="2" spans="1:8" ht="15.75" customHeight="1" x14ac:dyDescent="0.3">
      <c r="A2" s="559" t="s">
        <v>181</v>
      </c>
      <c r="B2" s="559"/>
      <c r="C2" s="559"/>
      <c r="D2" s="559"/>
      <c r="E2" s="559"/>
      <c r="F2" s="559"/>
      <c r="G2" s="559"/>
    </row>
    <row r="3" spans="1:8" ht="11.25" customHeight="1" x14ac:dyDescent="0.3">
      <c r="A3" s="559" t="str">
        <f>IF(OR(ISBLANK(EXPORTAR!D40),EXPORTAR!D40=""),"",EXPORTAR!D40)</f>
        <v/>
      </c>
      <c r="B3" s="559"/>
      <c r="C3" s="559"/>
      <c r="D3" s="559"/>
      <c r="E3" s="559"/>
      <c r="F3" s="559"/>
      <c r="G3" s="559"/>
    </row>
    <row r="4" spans="1:8" x14ac:dyDescent="0.25">
      <c r="A4" s="1090" t="s">
        <v>10487</v>
      </c>
      <c r="B4" s="1085"/>
      <c r="C4" s="1085"/>
      <c r="D4" s="1085"/>
      <c r="E4" s="1085"/>
      <c r="F4" s="1085"/>
      <c r="G4" s="1085"/>
      <c r="H4" s="1086"/>
    </row>
    <row r="5" spans="1:8" ht="10.5" customHeight="1" x14ac:dyDescent="0.25">
      <c r="A5" s="1843" t="s">
        <v>10499</v>
      </c>
      <c r="B5" s="1844"/>
      <c r="C5" s="1844"/>
      <c r="D5" s="1844"/>
      <c r="E5" s="1845"/>
      <c r="F5" s="1843" t="s">
        <v>115</v>
      </c>
      <c r="G5" s="1844"/>
      <c r="H5" s="1845"/>
    </row>
    <row r="6" spans="1:8" x14ac:dyDescent="0.25">
      <c r="A6" s="1860" t="str">
        <f>CONCATENATE(EXPORTAR!D8," ",EXPORTAR!D9," ",EXPORTAR!D10)</f>
        <v xml:space="preserve">  </v>
      </c>
      <c r="B6" s="1808"/>
      <c r="C6" s="1808"/>
      <c r="D6" s="1808"/>
      <c r="E6" s="1809"/>
      <c r="F6" s="1807" t="str">
        <f>EXPORTAR!D11</f>
        <v/>
      </c>
      <c r="G6" s="1808"/>
      <c r="H6" s="1809"/>
    </row>
    <row r="7" spans="1:8" ht="16.5" x14ac:dyDescent="0.3">
      <c r="A7" s="1857" t="s">
        <v>10504</v>
      </c>
      <c r="B7" s="1858"/>
      <c r="C7" s="1858"/>
      <c r="D7" s="1858"/>
      <c r="E7" s="1858"/>
      <c r="F7" s="1858"/>
      <c r="G7" s="1858"/>
      <c r="H7" s="1859"/>
    </row>
    <row r="8" spans="1:8" ht="10.5" customHeight="1" x14ac:dyDescent="0.25">
      <c r="A8" s="1842" t="s">
        <v>10500</v>
      </c>
      <c r="B8" s="1842"/>
      <c r="C8" s="1842"/>
      <c r="D8" s="1842"/>
      <c r="E8" s="1842"/>
      <c r="F8" s="1843" t="s">
        <v>115</v>
      </c>
      <c r="G8" s="1844"/>
      <c r="H8" s="1845"/>
    </row>
    <row r="9" spans="1:8" x14ac:dyDescent="0.25">
      <c r="A9" s="1860" t="str">
        <f>CONCATENATE(EXPORTAR!D8," ",EXPORTAR!D9," ",EXPORTAR!D10)</f>
        <v xml:space="preserve">  </v>
      </c>
      <c r="B9" s="1808"/>
      <c r="C9" s="1808"/>
      <c r="D9" s="1808"/>
      <c r="E9" s="1809"/>
      <c r="F9" s="1807" t="str">
        <f>EXPORTAR!D11</f>
        <v/>
      </c>
      <c r="G9" s="1861"/>
      <c r="H9" s="1862"/>
    </row>
    <row r="10" spans="1:8" ht="16.5" x14ac:dyDescent="0.3">
      <c r="A10" s="1854" t="s">
        <v>10501</v>
      </c>
      <c r="B10" s="1855"/>
      <c r="C10" s="1855"/>
      <c r="D10" s="1855"/>
      <c r="E10" s="1855"/>
      <c r="F10" s="1855"/>
      <c r="G10" s="1855"/>
      <c r="H10" s="1856"/>
    </row>
    <row r="11" spans="1:8" ht="16.5" x14ac:dyDescent="0.3">
      <c r="A11" s="1854" t="s">
        <v>10502</v>
      </c>
      <c r="B11" s="1855"/>
      <c r="C11" s="1855"/>
      <c r="D11" s="1855"/>
      <c r="E11" s="1855"/>
      <c r="F11" s="1855"/>
      <c r="G11" s="1855"/>
      <c r="H11" s="1856"/>
    </row>
    <row r="12" spans="1:8" ht="10.5" customHeight="1" x14ac:dyDescent="0.25">
      <c r="A12" s="1842" t="s">
        <v>10500</v>
      </c>
      <c r="B12" s="1842"/>
      <c r="C12" s="1842"/>
      <c r="D12" s="1842"/>
      <c r="E12" s="1842"/>
      <c r="F12" s="1843" t="s">
        <v>115</v>
      </c>
      <c r="G12" s="1844"/>
      <c r="H12" s="1845"/>
    </row>
    <row r="13" spans="1:8" ht="15.75" customHeight="1" x14ac:dyDescent="0.25">
      <c r="A13" s="1860" t="str">
        <f>CONCATENATE(EXPORTAR!D3," ",EXPORTAR!D4," ",EXPORTAR!D5)</f>
        <v xml:space="preserve">  </v>
      </c>
      <c r="B13" s="1808"/>
      <c r="C13" s="1808"/>
      <c r="D13" s="1808"/>
      <c r="E13" s="1809"/>
      <c r="F13" s="1807" t="str">
        <f>EXPORTAR!D6</f>
        <v/>
      </c>
      <c r="G13" s="1861"/>
      <c r="H13" s="1862"/>
    </row>
    <row r="14" spans="1:8" ht="32.25" customHeight="1" x14ac:dyDescent="0.25">
      <c r="A14" s="1839" t="s">
        <v>10503</v>
      </c>
      <c r="B14" s="1840"/>
      <c r="C14" s="1840"/>
      <c r="D14" s="1840"/>
      <c r="E14" s="1840"/>
      <c r="F14" s="1840"/>
      <c r="G14" s="1840"/>
      <c r="H14" s="1841"/>
    </row>
    <row r="15" spans="1:8" ht="9.75" customHeight="1" x14ac:dyDescent="0.25">
      <c r="A15" s="1839"/>
      <c r="B15" s="1840"/>
      <c r="C15" s="1840"/>
      <c r="D15" s="1840"/>
      <c r="E15" s="1840"/>
      <c r="F15" s="1840"/>
      <c r="G15" s="1840"/>
      <c r="H15" s="1841"/>
    </row>
    <row r="16" spans="1:8" ht="25.5" customHeight="1" x14ac:dyDescent="0.25">
      <c r="A16" s="1839"/>
      <c r="B16" s="1840"/>
      <c r="C16" s="1840"/>
      <c r="D16" s="1840"/>
      <c r="E16" s="1840"/>
      <c r="F16" s="1840"/>
      <c r="G16" s="1840"/>
      <c r="H16" s="1841"/>
    </row>
    <row r="17" spans="1:8" ht="15" customHeight="1" x14ac:dyDescent="0.25">
      <c r="A17" s="1839" t="s">
        <v>10497</v>
      </c>
      <c r="B17" s="1840"/>
      <c r="C17" s="1840"/>
      <c r="D17" s="1840"/>
      <c r="E17" s="1840"/>
      <c r="F17" s="1840"/>
      <c r="G17" s="1840"/>
      <c r="H17" s="1841"/>
    </row>
    <row r="18" spans="1:8" ht="18" customHeight="1" x14ac:dyDescent="0.25">
      <c r="A18" s="1839"/>
      <c r="B18" s="1840"/>
      <c r="C18" s="1840"/>
      <c r="D18" s="1840"/>
      <c r="E18" s="1840"/>
      <c r="F18" s="1840"/>
      <c r="G18" s="1840"/>
      <c r="H18" s="1841"/>
    </row>
    <row r="19" spans="1:8" ht="16.5" x14ac:dyDescent="0.3">
      <c r="A19" s="1143">
        <f>EXPORTAR!D47</f>
        <v>0</v>
      </c>
      <c r="B19" s="1091"/>
      <c r="C19" s="1091"/>
      <c r="D19" s="1091"/>
      <c r="E19" s="1091"/>
      <c r="F19" s="1091"/>
      <c r="G19" s="1091"/>
      <c r="H19" s="197"/>
    </row>
    <row r="20" spans="1:8" ht="16.5" x14ac:dyDescent="0.3">
      <c r="A20" s="1143">
        <f>EXPORTAR!D48</f>
        <v>0</v>
      </c>
      <c r="B20" s="1091"/>
      <c r="C20" s="1091"/>
      <c r="D20" s="1091"/>
      <c r="E20" s="1091"/>
      <c r="F20" s="1091"/>
      <c r="G20" s="1091"/>
      <c r="H20" s="197"/>
    </row>
    <row r="21" spans="1:8" ht="16.5" customHeight="1" x14ac:dyDescent="0.3">
      <c r="A21" s="1143">
        <f>EXPORTAR!D49</f>
        <v>0</v>
      </c>
      <c r="B21" s="1091"/>
      <c r="C21" s="1091"/>
      <c r="D21" s="1091"/>
      <c r="E21" s="1091"/>
      <c r="F21" s="1091"/>
      <c r="G21" s="1091"/>
      <c r="H21" s="197"/>
    </row>
    <row r="22" spans="1:8" ht="25.5" customHeight="1" x14ac:dyDescent="0.3">
      <c r="A22" s="1137" t="s">
        <v>10511</v>
      </c>
      <c r="B22" s="1091"/>
      <c r="C22" s="1091"/>
      <c r="D22" s="1091"/>
      <c r="E22" s="1091"/>
      <c r="F22" s="1091"/>
      <c r="G22" s="1091"/>
      <c r="H22" s="197"/>
    </row>
    <row r="23" spans="1:8" ht="16.5" customHeight="1" x14ac:dyDescent="0.3">
      <c r="A23" s="1137"/>
      <c r="B23" s="1835" t="s">
        <v>157</v>
      </c>
      <c r="C23" s="1836"/>
      <c r="D23" s="1835" t="s">
        <v>158</v>
      </c>
      <c r="E23" s="1836"/>
      <c r="F23" s="1835" t="s">
        <v>159</v>
      </c>
      <c r="G23" s="1836"/>
      <c r="H23" s="197"/>
    </row>
    <row r="24" spans="1:8" ht="19.5" customHeight="1" x14ac:dyDescent="0.3">
      <c r="A24" s="1137"/>
      <c r="B24" s="1849">
        <f>EXPORTAR!D27</f>
        <v>0</v>
      </c>
      <c r="C24" s="1850"/>
      <c r="D24" s="1849" t="str">
        <f>EXPORTAR!D30</f>
        <v/>
      </c>
      <c r="E24" s="1850"/>
      <c r="F24" s="1849" t="str">
        <f>EXPORTAR!D32</f>
        <v/>
      </c>
      <c r="G24" s="1850"/>
      <c r="H24" s="197"/>
    </row>
    <row r="25" spans="1:8" ht="12.75" customHeight="1" x14ac:dyDescent="0.25">
      <c r="A25" s="1839" t="s">
        <v>10498</v>
      </c>
      <c r="B25" s="1840"/>
      <c r="C25" s="1840"/>
      <c r="D25" s="1840"/>
      <c r="E25" s="1840"/>
      <c r="F25" s="1840"/>
      <c r="G25" s="1840"/>
      <c r="H25" s="1841"/>
    </row>
    <row r="26" spans="1:8" ht="15" customHeight="1" x14ac:dyDescent="0.25">
      <c r="A26" s="1839"/>
      <c r="B26" s="1840"/>
      <c r="C26" s="1840"/>
      <c r="D26" s="1840"/>
      <c r="E26" s="1840"/>
      <c r="F26" s="1840"/>
      <c r="G26" s="1840"/>
      <c r="H26" s="1841"/>
    </row>
    <row r="27" spans="1:8" ht="15" customHeight="1" x14ac:dyDescent="0.25">
      <c r="A27" s="1839"/>
      <c r="B27" s="1840"/>
      <c r="C27" s="1840"/>
      <c r="D27" s="1840"/>
      <c r="E27" s="1840"/>
      <c r="F27" s="1840"/>
      <c r="G27" s="1840"/>
      <c r="H27" s="1841"/>
    </row>
    <row r="28" spans="1:8" ht="18" customHeight="1" x14ac:dyDescent="0.25">
      <c r="A28" s="1839"/>
      <c r="B28" s="1840"/>
      <c r="C28" s="1840"/>
      <c r="D28" s="1840"/>
      <c r="E28" s="1840"/>
      <c r="F28" s="1840"/>
      <c r="G28" s="1840"/>
      <c r="H28" s="1841"/>
    </row>
    <row r="29" spans="1:8" ht="14.25" customHeight="1" x14ac:dyDescent="0.25">
      <c r="A29" s="1839"/>
      <c r="B29" s="1840"/>
      <c r="C29" s="1840"/>
      <c r="D29" s="1840"/>
      <c r="E29" s="1840"/>
      <c r="F29" s="1840"/>
      <c r="G29" s="1840"/>
      <c r="H29" s="1841"/>
    </row>
    <row r="30" spans="1:8" ht="14.25" customHeight="1" x14ac:dyDescent="0.25">
      <c r="A30" s="1839"/>
      <c r="B30" s="1840"/>
      <c r="C30" s="1840"/>
      <c r="D30" s="1840"/>
      <c r="E30" s="1840"/>
      <c r="F30" s="1840"/>
      <c r="G30" s="1840"/>
      <c r="H30" s="1841"/>
    </row>
    <row r="31" spans="1:8" ht="16.5" customHeight="1" x14ac:dyDescent="0.25">
      <c r="A31" s="1851" t="s">
        <v>160</v>
      </c>
      <c r="B31" s="1852"/>
      <c r="C31" s="1852"/>
      <c r="D31" s="1852"/>
      <c r="E31" s="1852"/>
      <c r="F31" s="1852"/>
      <c r="G31" s="1852"/>
      <c r="H31" s="197"/>
    </row>
    <row r="32" spans="1:8" x14ac:dyDescent="0.25">
      <c r="A32" s="1853"/>
      <c r="B32" s="1852"/>
      <c r="C32" s="1852"/>
      <c r="D32" s="1852"/>
      <c r="E32" s="1852"/>
      <c r="F32" s="1852"/>
      <c r="G32" s="1852"/>
      <c r="H32" s="197"/>
    </row>
    <row r="33" spans="1:8" ht="11.25" customHeight="1" x14ac:dyDescent="0.3">
      <c r="A33" s="1088"/>
      <c r="B33" s="1091"/>
      <c r="C33" s="1091"/>
      <c r="D33" s="1091"/>
      <c r="E33" s="1091"/>
      <c r="F33" s="1091"/>
      <c r="G33" s="1091"/>
      <c r="H33" s="197"/>
    </row>
    <row r="34" spans="1:8" ht="16.5" x14ac:dyDescent="0.25">
      <c r="A34" s="1181" t="s">
        <v>10529</v>
      </c>
      <c r="B34" s="1178"/>
      <c r="C34" s="1178"/>
      <c r="D34" s="1178"/>
      <c r="E34" s="1178"/>
      <c r="F34" s="1178"/>
      <c r="G34" s="1178"/>
      <c r="H34" s="1179"/>
    </row>
    <row r="35" spans="1:8" ht="16.5" x14ac:dyDescent="0.25">
      <c r="A35" s="1177" t="s">
        <v>10523</v>
      </c>
      <c r="B35" s="1178"/>
      <c r="C35" s="1178" t="s">
        <v>10524</v>
      </c>
      <c r="D35" s="1178"/>
      <c r="E35" s="1178" t="s">
        <v>10525</v>
      </c>
      <c r="F35" s="1178"/>
      <c r="G35" s="1178"/>
      <c r="H35" s="1179"/>
    </row>
    <row r="36" spans="1:8" ht="16.5" x14ac:dyDescent="0.3">
      <c r="A36" s="1088"/>
      <c r="B36" s="1091"/>
      <c r="C36" s="1832" t="s">
        <v>10526</v>
      </c>
      <c r="D36" s="1833"/>
      <c r="E36" s="1833"/>
      <c r="F36" s="1834"/>
      <c r="G36" s="1091"/>
      <c r="H36" s="197"/>
    </row>
    <row r="37" spans="1:8" ht="16.5" x14ac:dyDescent="0.3">
      <c r="A37" s="1088"/>
      <c r="B37" s="1091"/>
      <c r="C37" s="1088"/>
      <c r="D37" s="1091"/>
      <c r="E37" s="1091"/>
      <c r="F37" s="1097"/>
      <c r="G37" s="1091"/>
      <c r="H37" s="197"/>
    </row>
    <row r="38" spans="1:8" ht="11.25" customHeight="1" x14ac:dyDescent="0.3">
      <c r="A38" s="1088"/>
      <c r="B38" s="1091"/>
      <c r="C38" s="1088"/>
      <c r="D38" s="1091"/>
      <c r="E38" s="1091"/>
      <c r="F38" s="1097"/>
      <c r="G38" s="1091"/>
      <c r="H38" s="197"/>
    </row>
    <row r="39" spans="1:8" ht="11.25" customHeight="1" x14ac:dyDescent="0.3">
      <c r="A39" s="1088"/>
      <c r="B39" s="1091"/>
      <c r="C39" s="1088"/>
      <c r="D39" s="1091"/>
      <c r="E39" s="1091"/>
      <c r="F39" s="1097"/>
      <c r="G39" s="1091"/>
      <c r="H39" s="197"/>
    </row>
    <row r="40" spans="1:8" ht="17.25" thickBot="1" x14ac:dyDescent="0.35">
      <c r="A40" s="1088"/>
      <c r="B40" s="1091"/>
      <c r="C40" s="1142"/>
      <c r="D40" s="1134"/>
      <c r="E40" s="1134"/>
      <c r="F40" s="1097"/>
      <c r="G40" s="1091"/>
      <c r="H40" s="197"/>
    </row>
    <row r="41" spans="1:8" ht="16.5" x14ac:dyDescent="0.3">
      <c r="A41" s="1088"/>
      <c r="B41" s="1091"/>
      <c r="C41" s="1175" t="s">
        <v>107</v>
      </c>
      <c r="D41" s="1145"/>
      <c r="E41" s="1145"/>
      <c r="F41" s="1146"/>
      <c r="G41" s="1091"/>
      <c r="H41" s="1097"/>
    </row>
    <row r="42" spans="1:8" x14ac:dyDescent="0.25">
      <c r="A42" s="1832" t="s">
        <v>161</v>
      </c>
      <c r="B42" s="1833"/>
      <c r="C42" s="1833"/>
      <c r="D42" s="1834"/>
      <c r="E42" s="1832" t="s">
        <v>161</v>
      </c>
      <c r="F42" s="1833"/>
      <c r="G42" s="1833"/>
      <c r="H42" s="1834"/>
    </row>
    <row r="43" spans="1:8" ht="16.5" x14ac:dyDescent="0.3">
      <c r="A43" s="1174"/>
      <c r="B43" s="1094"/>
      <c r="C43" s="1094"/>
      <c r="D43" s="1095"/>
      <c r="E43" s="1174"/>
      <c r="F43" s="1094"/>
      <c r="G43" s="1094"/>
      <c r="H43" s="1095"/>
    </row>
    <row r="44" spans="1:8" ht="10.5" customHeight="1" x14ac:dyDescent="0.3">
      <c r="A44" s="1154"/>
      <c r="B44" s="1091"/>
      <c r="C44" s="1091"/>
      <c r="D44" s="1097"/>
      <c r="E44" s="1154"/>
      <c r="F44" s="1091"/>
      <c r="G44" s="1091"/>
      <c r="H44" s="1097"/>
    </row>
    <row r="45" spans="1:8" ht="11.25" customHeight="1" x14ac:dyDescent="0.3">
      <c r="A45" s="1089"/>
      <c r="B45" s="1091"/>
      <c r="C45" s="1091"/>
      <c r="D45" s="1097"/>
      <c r="E45" s="1089"/>
      <c r="F45" s="1091"/>
      <c r="G45" s="1091"/>
      <c r="H45" s="1097"/>
    </row>
    <row r="46" spans="1:8" ht="17.25" thickBot="1" x14ac:dyDescent="0.35">
      <c r="A46" s="1142"/>
      <c r="B46" s="1134"/>
      <c r="C46" s="1134"/>
      <c r="D46" s="1097"/>
      <c r="E46" s="1142"/>
      <c r="F46" s="1134"/>
      <c r="G46" s="1134"/>
      <c r="H46" s="1097"/>
    </row>
    <row r="47" spans="1:8" ht="16.5" x14ac:dyDescent="0.3">
      <c r="A47" s="1154" t="s">
        <v>107</v>
      </c>
      <c r="B47" s="1091"/>
      <c r="C47" s="1091"/>
      <c r="D47" s="1097"/>
      <c r="E47" s="1154" t="s">
        <v>107</v>
      </c>
      <c r="F47" s="1091"/>
      <c r="G47" s="1091"/>
      <c r="H47" s="1097"/>
    </row>
    <row r="48" spans="1:8" ht="11.25" customHeight="1" x14ac:dyDescent="0.3">
      <c r="A48" s="1154"/>
      <c r="B48" s="1091"/>
      <c r="C48" s="1091"/>
      <c r="D48" s="1097"/>
      <c r="E48" s="1154"/>
      <c r="F48" s="1091"/>
      <c r="G48" s="1091"/>
      <c r="H48" s="1097"/>
    </row>
    <row r="49" spans="1:8" ht="21.75" customHeight="1" x14ac:dyDescent="0.25">
      <c r="A49" s="1175"/>
      <c r="B49" s="201"/>
      <c r="C49" s="201"/>
      <c r="D49" s="189"/>
      <c r="E49" s="200"/>
      <c r="F49" s="201"/>
      <c r="G49" s="201"/>
      <c r="H49" s="189"/>
    </row>
    <row r="50" spans="1:8" x14ac:dyDescent="0.25">
      <c r="A50" s="1055" t="str">
        <f>IF(OR(ISBLANK(DATOS!W2),DATOS!W2=""),"",DATOS!W2)</f>
        <v>TRAMY.APP TRAMITES DE TRANSITO CRA 69A 93 - 82 APTO (201) - MEDELLIN - 313666 88 94 HOLA@TRAMY.COM</v>
      </c>
    </row>
  </sheetData>
  <mergeCells count="29">
    <mergeCell ref="A11:H11"/>
    <mergeCell ref="F12:H12"/>
    <mergeCell ref="F13:H13"/>
    <mergeCell ref="B23:C23"/>
    <mergeCell ref="D23:E23"/>
    <mergeCell ref="F23:G23"/>
    <mergeCell ref="A17:H18"/>
    <mergeCell ref="A1:H1"/>
    <mergeCell ref="F5:H5"/>
    <mergeCell ref="F6:H6"/>
    <mergeCell ref="A31:G32"/>
    <mergeCell ref="A12:E12"/>
    <mergeCell ref="A13:E13"/>
    <mergeCell ref="A25:H30"/>
    <mergeCell ref="A8:E8"/>
    <mergeCell ref="A9:E9"/>
    <mergeCell ref="A5:E5"/>
    <mergeCell ref="A6:E6"/>
    <mergeCell ref="A14:H16"/>
    <mergeCell ref="A7:H7"/>
    <mergeCell ref="F8:H8"/>
    <mergeCell ref="F9:H9"/>
    <mergeCell ref="A10:H10"/>
    <mergeCell ref="B24:C24"/>
    <mergeCell ref="D24:E24"/>
    <mergeCell ref="F24:G24"/>
    <mergeCell ref="C36:F36"/>
    <mergeCell ref="E42:H42"/>
    <mergeCell ref="A42:D4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H51"/>
  <sheetViews>
    <sheetView showZeros="0" view="pageLayout" zoomScaleNormal="100" workbookViewId="0">
      <selection activeCell="A3" sqref="A3"/>
    </sheetView>
  </sheetViews>
  <sheetFormatPr baseColWidth="10" defaultColWidth="12.85546875" defaultRowHeight="15" x14ac:dyDescent="0.25"/>
  <cols>
    <col min="1" max="1" width="12.85546875" customWidth="1"/>
    <col min="3" max="8" width="12.85546875" customWidth="1"/>
  </cols>
  <sheetData>
    <row r="1" spans="1:8" x14ac:dyDescent="0.25">
      <c r="A1" s="1832" t="s">
        <v>10482</v>
      </c>
      <c r="B1" s="1833"/>
      <c r="C1" s="1833"/>
      <c r="D1" s="1833"/>
      <c r="E1" s="1833"/>
      <c r="F1" s="1833"/>
      <c r="G1" s="1833"/>
      <c r="H1" s="1834"/>
    </row>
    <row r="2" spans="1:8" ht="16.5" x14ac:dyDescent="0.3">
      <c r="A2" s="559" t="s">
        <v>181</v>
      </c>
      <c r="B2" s="559"/>
      <c r="C2" s="559"/>
      <c r="D2" s="559"/>
      <c r="E2" s="559"/>
      <c r="F2" s="559"/>
      <c r="G2" s="559"/>
      <c r="H2" s="559"/>
    </row>
    <row r="3" spans="1:8" ht="16.5" x14ac:dyDescent="0.3">
      <c r="A3" s="559" t="str">
        <f>IF(OR(ISBLANK(EXPORTAR!D40),EXPORTAR!D40=""),"",EXPORTAR!D40)</f>
        <v/>
      </c>
      <c r="B3" s="559"/>
      <c r="C3" s="559"/>
      <c r="D3" s="559"/>
      <c r="E3" s="559"/>
      <c r="F3" s="559"/>
      <c r="G3" s="559"/>
      <c r="H3" s="559"/>
    </row>
    <row r="4" spans="1:8" x14ac:dyDescent="0.25">
      <c r="A4" s="1090" t="s">
        <v>10487</v>
      </c>
      <c r="B4" s="190"/>
      <c r="C4" s="190"/>
      <c r="D4" s="190"/>
      <c r="E4" s="190"/>
      <c r="F4" s="190"/>
      <c r="G4" s="190"/>
      <c r="H4" s="195"/>
    </row>
    <row r="5" spans="1:8" ht="10.5" customHeight="1" x14ac:dyDescent="0.25">
      <c r="A5" s="1135" t="s">
        <v>10488</v>
      </c>
      <c r="B5" s="1136"/>
      <c r="C5" s="1136"/>
      <c r="D5" s="1136"/>
      <c r="E5" s="1136"/>
      <c r="F5" s="1135" t="s">
        <v>115</v>
      </c>
      <c r="G5" s="1136"/>
      <c r="H5" s="1147"/>
    </row>
    <row r="6" spans="1:8" x14ac:dyDescent="0.25">
      <c r="A6" s="1183"/>
      <c r="B6" s="1184"/>
      <c r="C6" s="1184"/>
      <c r="D6" s="1184"/>
      <c r="E6" s="1185"/>
      <c r="F6" s="1183"/>
      <c r="G6" s="1184"/>
      <c r="H6" s="1185"/>
    </row>
    <row r="7" spans="1:8" ht="16.5" x14ac:dyDescent="0.3">
      <c r="A7" s="1137" t="s">
        <v>10489</v>
      </c>
      <c r="B7" s="1091"/>
      <c r="C7" s="1091"/>
      <c r="D7" s="1091"/>
      <c r="E7" s="1091"/>
      <c r="F7" s="1091"/>
      <c r="G7" s="1099"/>
      <c r="H7" s="1138"/>
    </row>
    <row r="8" spans="1:8" ht="10.5" customHeight="1" x14ac:dyDescent="0.25">
      <c r="A8" s="1135" t="s">
        <v>10495</v>
      </c>
      <c r="B8" s="1136"/>
      <c r="C8" s="1136"/>
      <c r="D8" s="1136"/>
      <c r="E8" s="1147"/>
      <c r="F8" s="1187" t="s">
        <v>10490</v>
      </c>
      <c r="G8" s="1187"/>
      <c r="H8" s="1188"/>
    </row>
    <row r="9" spans="1:8" x14ac:dyDescent="0.25">
      <c r="A9" s="1192" t="str">
        <f>CONCATENATE(EXPORTAR!D8," ",EXPORTAR!D9," ",EXPORTAR!D10)</f>
        <v xml:space="preserve">  </v>
      </c>
      <c r="B9" s="1184"/>
      <c r="C9" s="1184"/>
      <c r="D9" s="1184"/>
      <c r="E9" s="1184"/>
      <c r="F9" s="1189"/>
      <c r="G9" s="1861" t="str">
        <f>EXPORTAR!D11</f>
        <v/>
      </c>
      <c r="H9" s="1809"/>
    </row>
    <row r="10" spans="1:8" ht="16.5" x14ac:dyDescent="0.3">
      <c r="A10" s="1867" t="s">
        <v>10492</v>
      </c>
      <c r="B10" s="1868"/>
      <c r="C10" s="1868"/>
      <c r="D10" s="1868"/>
      <c r="E10" s="1868"/>
      <c r="F10" s="1855"/>
      <c r="G10" s="1855"/>
      <c r="H10" s="1856"/>
    </row>
    <row r="11" spans="1:8" ht="10.5" customHeight="1" x14ac:dyDescent="0.25">
      <c r="A11" s="1842" t="s">
        <v>10493</v>
      </c>
      <c r="B11" s="1842"/>
      <c r="C11" s="1842"/>
      <c r="D11" s="1842"/>
      <c r="E11" s="1843"/>
      <c r="F11" s="1186" t="s">
        <v>115</v>
      </c>
      <c r="G11" s="1187"/>
      <c r="H11" s="1188"/>
    </row>
    <row r="12" spans="1:8" x14ac:dyDescent="0.25">
      <c r="A12" s="1168" t="str">
        <f>CONCATENATE(EXPORTAR!D11," ",EXPORTAR!D12," ",EXPORTAR!D13)</f>
        <v xml:space="preserve">  </v>
      </c>
      <c r="B12" s="1169"/>
      <c r="C12" s="1169"/>
      <c r="D12" s="1169"/>
      <c r="E12" s="1169"/>
      <c r="F12" s="1176"/>
      <c r="G12" s="1861" t="str">
        <f>EXPORTAR!D6</f>
        <v/>
      </c>
      <c r="H12" s="1809"/>
    </row>
    <row r="13" spans="1:8" ht="16.5" x14ac:dyDescent="0.3">
      <c r="A13" s="1854" t="s">
        <v>10494</v>
      </c>
      <c r="B13" s="1855"/>
      <c r="C13" s="1855"/>
      <c r="D13" s="1855"/>
      <c r="E13" s="1855"/>
      <c r="F13" s="1855"/>
      <c r="G13" s="1855"/>
      <c r="H13" s="1856"/>
    </row>
    <row r="14" spans="1:8" ht="11.25" customHeight="1" x14ac:dyDescent="0.25">
      <c r="A14" s="1839" t="s">
        <v>10483</v>
      </c>
      <c r="B14" s="1840"/>
      <c r="C14" s="1840"/>
      <c r="D14" s="1840"/>
      <c r="E14" s="1840"/>
      <c r="F14" s="1840"/>
      <c r="G14" s="1840"/>
      <c r="H14" s="1841"/>
    </row>
    <row r="15" spans="1:8" ht="15" customHeight="1" x14ac:dyDescent="0.25">
      <c r="A15" s="1839"/>
      <c r="B15" s="1840"/>
      <c r="C15" s="1840"/>
      <c r="D15" s="1840"/>
      <c r="E15" s="1840"/>
      <c r="F15" s="1840"/>
      <c r="G15" s="1840"/>
      <c r="H15" s="1841"/>
    </row>
    <row r="16" spans="1:8" ht="12.75" customHeight="1" x14ac:dyDescent="0.25">
      <c r="A16" s="1839"/>
      <c r="B16" s="1840"/>
      <c r="C16" s="1840"/>
      <c r="D16" s="1840"/>
      <c r="E16" s="1840"/>
      <c r="F16" s="1840"/>
      <c r="G16" s="1840"/>
      <c r="H16" s="1841"/>
    </row>
    <row r="17" spans="1:8" ht="3.75" customHeight="1" x14ac:dyDescent="0.25">
      <c r="A17" s="1839"/>
      <c r="B17" s="1840"/>
      <c r="C17" s="1840"/>
      <c r="D17" s="1840"/>
      <c r="E17" s="1840"/>
      <c r="F17" s="1840"/>
      <c r="G17" s="1840"/>
      <c r="H17" s="1841"/>
    </row>
    <row r="18" spans="1:8" ht="3.75" customHeight="1" x14ac:dyDescent="0.25">
      <c r="A18" s="1839"/>
      <c r="B18" s="1840"/>
      <c r="C18" s="1840"/>
      <c r="D18" s="1840"/>
      <c r="E18" s="1840"/>
      <c r="F18" s="1840"/>
      <c r="G18" s="1840"/>
      <c r="H18" s="1841"/>
    </row>
    <row r="19" spans="1:8" ht="15" customHeight="1" x14ac:dyDescent="0.25">
      <c r="A19" s="1839"/>
      <c r="B19" s="1840"/>
      <c r="C19" s="1840"/>
      <c r="D19" s="1840"/>
      <c r="E19" s="1840"/>
      <c r="F19" s="1840"/>
      <c r="G19" s="1840"/>
      <c r="H19" s="1841"/>
    </row>
    <row r="20" spans="1:8" ht="10.5" customHeight="1" x14ac:dyDescent="0.25">
      <c r="A20" s="1839"/>
      <c r="B20" s="1840"/>
      <c r="C20" s="1840"/>
      <c r="D20" s="1840"/>
      <c r="E20" s="1840"/>
      <c r="F20" s="1840"/>
      <c r="G20" s="1840"/>
      <c r="H20" s="1841"/>
    </row>
    <row r="21" spans="1:8" ht="16.5" customHeight="1" x14ac:dyDescent="0.25">
      <c r="A21" s="1839"/>
      <c r="B21" s="1840"/>
      <c r="C21" s="1840"/>
      <c r="D21" s="1840"/>
      <c r="E21" s="1840"/>
      <c r="F21" s="1840"/>
      <c r="G21" s="1840"/>
      <c r="H21" s="1841"/>
    </row>
    <row r="22" spans="1:8" ht="16.5" customHeight="1" x14ac:dyDescent="0.25">
      <c r="A22" s="1190">
        <f>EXPORTAR!D47</f>
        <v>0</v>
      </c>
      <c r="B22" s="1139"/>
      <c r="C22" s="1139"/>
      <c r="D22" s="1139"/>
      <c r="E22" s="1139"/>
      <c r="F22" s="1180"/>
      <c r="G22" s="1139"/>
      <c r="H22" s="1140"/>
    </row>
    <row r="23" spans="1:8" ht="16.5" x14ac:dyDescent="0.3">
      <c r="A23" s="1141">
        <f>EXPORTAR!D48</f>
        <v>0</v>
      </c>
      <c r="B23" s="1091"/>
      <c r="C23" s="1091"/>
      <c r="D23" s="1091"/>
      <c r="E23" s="1091"/>
      <c r="F23" s="1091"/>
      <c r="G23" s="1091"/>
      <c r="H23" s="1097"/>
    </row>
    <row r="24" spans="1:8" ht="16.5" x14ac:dyDescent="0.3">
      <c r="A24" s="1141">
        <f>EXPORTAR!D49</f>
        <v>0</v>
      </c>
      <c r="B24" s="1091"/>
      <c r="C24" s="1091"/>
      <c r="D24" s="1091"/>
      <c r="E24" s="1091"/>
      <c r="F24" s="1091"/>
      <c r="G24" s="1091"/>
      <c r="H24" s="1097"/>
    </row>
    <row r="25" spans="1:8" ht="16.5" x14ac:dyDescent="0.3">
      <c r="A25" s="1137" t="s">
        <v>156</v>
      </c>
      <c r="B25" s="1091"/>
      <c r="C25" s="1091"/>
      <c r="D25" s="1091"/>
      <c r="E25" s="1091"/>
      <c r="F25" s="1091"/>
      <c r="G25" s="1091"/>
      <c r="H25" s="1097"/>
    </row>
    <row r="26" spans="1:8" ht="16.5" x14ac:dyDescent="0.3">
      <c r="A26" s="1088"/>
      <c r="B26" s="1091"/>
      <c r="C26" s="1091"/>
      <c r="D26" s="1091"/>
      <c r="E26" s="1091"/>
      <c r="F26" s="1091"/>
      <c r="G26" s="1091"/>
      <c r="H26" s="1097"/>
    </row>
    <row r="27" spans="1:8" ht="16.5" x14ac:dyDescent="0.3">
      <c r="A27" s="1088"/>
      <c r="B27" s="1835" t="s">
        <v>157</v>
      </c>
      <c r="C27" s="1836"/>
      <c r="D27" s="1835" t="s">
        <v>158</v>
      </c>
      <c r="E27" s="1836"/>
      <c r="F27" s="1835" t="s">
        <v>159</v>
      </c>
      <c r="G27" s="1836"/>
      <c r="H27" s="1097"/>
    </row>
    <row r="28" spans="1:8" ht="19.5" customHeight="1" x14ac:dyDescent="0.3">
      <c r="A28" s="1088"/>
      <c r="B28" s="1849">
        <f>EXPORTAR!D27</f>
        <v>0</v>
      </c>
      <c r="C28" s="1850"/>
      <c r="D28" s="1849" t="str">
        <f>EXPORTAR!D30</f>
        <v/>
      </c>
      <c r="E28" s="1850"/>
      <c r="F28" s="1849" t="str">
        <f>EXPORTAR!D32</f>
        <v/>
      </c>
      <c r="G28" s="1850"/>
      <c r="H28" s="1097"/>
    </row>
    <row r="29" spans="1:8" ht="22.5" customHeight="1" x14ac:dyDescent="0.25">
      <c r="A29" s="1839" t="s">
        <v>10484</v>
      </c>
      <c r="B29" s="1863"/>
      <c r="C29" s="1863"/>
      <c r="D29" s="1863"/>
      <c r="E29" s="1863"/>
      <c r="F29" s="1863"/>
      <c r="G29" s="1863"/>
      <c r="H29" s="1864"/>
    </row>
    <row r="30" spans="1:8" ht="14.25" customHeight="1" x14ac:dyDescent="0.25">
      <c r="A30" s="1865"/>
      <c r="B30" s="1863"/>
      <c r="C30" s="1863"/>
      <c r="D30" s="1863"/>
      <c r="E30" s="1863"/>
      <c r="F30" s="1863"/>
      <c r="G30" s="1863"/>
      <c r="H30" s="1864"/>
    </row>
    <row r="31" spans="1:8" x14ac:dyDescent="0.25">
      <c r="A31" s="1865"/>
      <c r="B31" s="1863"/>
      <c r="C31" s="1863"/>
      <c r="D31" s="1863"/>
      <c r="E31" s="1863"/>
      <c r="F31" s="1863"/>
      <c r="G31" s="1863"/>
      <c r="H31" s="1864"/>
    </row>
    <row r="32" spans="1:8" x14ac:dyDescent="0.25">
      <c r="A32" s="1865"/>
      <c r="B32" s="1863"/>
      <c r="C32" s="1863"/>
      <c r="D32" s="1863"/>
      <c r="E32" s="1863"/>
      <c r="F32" s="1863"/>
      <c r="G32" s="1863"/>
      <c r="H32" s="1864"/>
    </row>
    <row r="33" spans="1:8" x14ac:dyDescent="0.25">
      <c r="A33" s="1865"/>
      <c r="B33" s="1863"/>
      <c r="C33" s="1863"/>
      <c r="D33" s="1863"/>
      <c r="E33" s="1863"/>
      <c r="F33" s="1863"/>
      <c r="G33" s="1863"/>
      <c r="H33" s="1864"/>
    </row>
    <row r="34" spans="1:8" ht="12" customHeight="1" x14ac:dyDescent="0.25">
      <c r="A34" s="1865"/>
      <c r="B34" s="1863"/>
      <c r="C34" s="1863"/>
      <c r="D34" s="1863"/>
      <c r="E34" s="1863"/>
      <c r="F34" s="1863"/>
      <c r="G34" s="1863"/>
      <c r="H34" s="1864"/>
    </row>
    <row r="35" spans="1:8" x14ac:dyDescent="0.25">
      <c r="A35" s="1853" t="s">
        <v>160</v>
      </c>
      <c r="B35" s="1852"/>
      <c r="C35" s="1852"/>
      <c r="D35" s="1852"/>
      <c r="E35" s="1852"/>
      <c r="F35" s="1852"/>
      <c r="G35" s="1852"/>
      <c r="H35" s="1866"/>
    </row>
    <row r="36" spans="1:8" x14ac:dyDescent="0.25">
      <c r="A36" s="1853"/>
      <c r="B36" s="1852"/>
      <c r="C36" s="1852"/>
      <c r="D36" s="1852"/>
      <c r="E36" s="1852"/>
      <c r="F36" s="1852"/>
      <c r="G36" s="1852"/>
      <c r="H36" s="1866"/>
    </row>
    <row r="37" spans="1:8" x14ac:dyDescent="0.25">
      <c r="A37" s="1853"/>
      <c r="B37" s="1852"/>
      <c r="C37" s="1852"/>
      <c r="D37" s="1852"/>
      <c r="E37" s="1852"/>
      <c r="F37" s="1852"/>
      <c r="G37" s="1852"/>
      <c r="H37" s="1866"/>
    </row>
    <row r="38" spans="1:8" ht="16.5" x14ac:dyDescent="0.3">
      <c r="A38" s="1088"/>
      <c r="B38" s="1091"/>
      <c r="C38" s="1091"/>
      <c r="D38" s="1091"/>
      <c r="E38" s="1091"/>
      <c r="F38" s="1091"/>
      <c r="G38" s="1091"/>
      <c r="H38" s="1097"/>
    </row>
    <row r="39" spans="1:8" ht="16.5" x14ac:dyDescent="0.25">
      <c r="A39" s="1181" t="s">
        <v>10529</v>
      </c>
      <c r="B39" s="1178"/>
      <c r="C39" s="1178"/>
      <c r="D39" s="1178"/>
      <c r="E39" s="1178"/>
      <c r="F39" s="1178"/>
      <c r="G39" s="1178"/>
      <c r="H39" s="1179"/>
    </row>
    <row r="40" spans="1:8" ht="16.5" x14ac:dyDescent="0.25">
      <c r="A40" s="1177" t="s">
        <v>10523</v>
      </c>
      <c r="B40" s="1178"/>
      <c r="C40" s="1178" t="s">
        <v>10524</v>
      </c>
      <c r="D40" s="1178"/>
      <c r="E40" s="1178" t="s">
        <v>10525</v>
      </c>
      <c r="F40" s="1178"/>
      <c r="G40" s="1178"/>
      <c r="H40" s="1179"/>
    </row>
    <row r="41" spans="1:8" ht="16.5" x14ac:dyDescent="0.3">
      <c r="A41" s="1175"/>
      <c r="B41" s="1145"/>
      <c r="C41" s="1145"/>
      <c r="D41" s="1145"/>
      <c r="E41" s="1145"/>
      <c r="F41" s="1145"/>
      <c r="G41" s="1145"/>
      <c r="H41" s="1158"/>
    </row>
    <row r="42" spans="1:8" x14ac:dyDescent="0.25">
      <c r="A42" s="1837" t="s">
        <v>10526</v>
      </c>
      <c r="B42" s="1837"/>
      <c r="C42" s="1837"/>
      <c r="D42" s="1837"/>
      <c r="E42" s="1834" t="s">
        <v>161</v>
      </c>
      <c r="F42" s="1837"/>
      <c r="G42" s="1837"/>
      <c r="H42" s="1837"/>
    </row>
    <row r="43" spans="1:8" ht="16.5" x14ac:dyDescent="0.3">
      <c r="A43" s="1154"/>
      <c r="B43" s="1091"/>
      <c r="C43" s="1091"/>
      <c r="D43" s="1097"/>
      <c r="E43" s="1182"/>
      <c r="F43" s="1091"/>
      <c r="G43" s="1091"/>
      <c r="H43" s="1097"/>
    </row>
    <row r="44" spans="1:8" ht="16.5" x14ac:dyDescent="0.3">
      <c r="A44" s="1154"/>
      <c r="B44" s="1091"/>
      <c r="C44" s="1091"/>
      <c r="D44" s="1097"/>
      <c r="E44" s="1182"/>
      <c r="F44" s="1091"/>
      <c r="G44" s="1091"/>
      <c r="H44" s="1097"/>
    </row>
    <row r="45" spans="1:8" ht="16.5" x14ac:dyDescent="0.3">
      <c r="A45" s="1089"/>
      <c r="B45" s="1091"/>
      <c r="C45" s="1091"/>
      <c r="D45" s="1097"/>
      <c r="E45" s="1092"/>
      <c r="F45" s="1091"/>
      <c r="G45" s="1091"/>
      <c r="H45" s="1097"/>
    </row>
    <row r="46" spans="1:8" ht="17.25" thickBot="1" x14ac:dyDescent="0.35">
      <c r="A46" s="1142"/>
      <c r="B46" s="1134"/>
      <c r="C46" s="1134"/>
      <c r="D46" s="1097"/>
      <c r="E46" s="1134"/>
      <c r="F46" s="1134"/>
      <c r="G46" s="1134"/>
      <c r="H46" s="1097"/>
    </row>
    <row r="47" spans="1:8" ht="16.5" x14ac:dyDescent="0.3">
      <c r="A47" s="1154" t="s">
        <v>107</v>
      </c>
      <c r="B47" s="1091"/>
      <c r="C47" s="1091"/>
      <c r="D47" s="1097"/>
      <c r="E47" s="1182" t="s">
        <v>107</v>
      </c>
      <c r="F47" s="1091"/>
      <c r="G47" s="1091"/>
      <c r="H47" s="1097"/>
    </row>
    <row r="48" spans="1:8" ht="16.5" x14ac:dyDescent="0.3">
      <c r="A48" s="1154" t="s">
        <v>10528</v>
      </c>
      <c r="B48" s="1091"/>
      <c r="C48" s="1091"/>
      <c r="D48" s="1097"/>
      <c r="E48" s="1182"/>
      <c r="F48" s="1091"/>
      <c r="G48" s="1091"/>
      <c r="H48" s="1097"/>
    </row>
    <row r="49" spans="1:8" ht="16.5" x14ac:dyDescent="0.3">
      <c r="A49" s="1155" t="s">
        <v>10527</v>
      </c>
      <c r="B49" s="1091"/>
      <c r="C49" s="1091"/>
      <c r="D49" s="1097"/>
      <c r="E49" s="1091"/>
      <c r="F49" s="1091"/>
      <c r="G49" s="1091"/>
      <c r="H49" s="1153"/>
    </row>
    <row r="50" spans="1:8" x14ac:dyDescent="0.25">
      <c r="A50" s="1175" t="s">
        <v>7326</v>
      </c>
      <c r="B50" s="201"/>
      <c r="C50" s="201"/>
      <c r="D50" s="189"/>
      <c r="E50" s="200"/>
      <c r="F50" s="201"/>
      <c r="G50" s="201"/>
      <c r="H50" s="189"/>
    </row>
    <row r="51" spans="1:8" x14ac:dyDescent="0.25">
      <c r="A51" s="1055" t="str">
        <f>IF(OR(ISBLANK(DATOS!W2),DATOS!W2=""),"",DATOS!W2)</f>
        <v>TRAMY.APP TRAMITES DE TRANSITO CRA 69A 93 - 82 APTO (201) - MEDELLIN - 313666 88 94 HOLA@TRAMY.COM</v>
      </c>
    </row>
  </sheetData>
  <mergeCells count="17">
    <mergeCell ref="G9:H9"/>
    <mergeCell ref="A1:H1"/>
    <mergeCell ref="A14:H21"/>
    <mergeCell ref="A10:H10"/>
    <mergeCell ref="A13:H13"/>
    <mergeCell ref="A11:E11"/>
    <mergeCell ref="G12:H12"/>
    <mergeCell ref="A42:D42"/>
    <mergeCell ref="E42:H42"/>
    <mergeCell ref="A29:H34"/>
    <mergeCell ref="A35:H37"/>
    <mergeCell ref="B27:C27"/>
    <mergeCell ref="D27:E27"/>
    <mergeCell ref="F27:G27"/>
    <mergeCell ref="B28:C28"/>
    <mergeCell ref="D28:E28"/>
    <mergeCell ref="F28:G28"/>
  </mergeCells>
  <pageMargins left="0.21875" right="0.11458333333333333"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zoomScaleNormal="100" workbookViewId="0">
      <selection activeCell="B5" sqref="B5"/>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7541</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IF(OR(ISBLANK(EXPORTAR!D40),EXPORTAR!D40=""),"",EXPORTAR!D40)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7538</v>
      </c>
      <c r="B9" s="132"/>
      <c r="C9" s="132"/>
      <c r="D9" s="131" t="str">
        <f>EXPORTAR!D11</f>
        <v/>
      </c>
      <c r="E9" s="132" t="s">
        <v>186</v>
      </c>
      <c r="F9" s="132"/>
      <c r="G9" s="132"/>
      <c r="H9" s="132"/>
    </row>
    <row r="10" spans="1:8" ht="18.75" customHeight="1" x14ac:dyDescent="0.25">
      <c r="A10" s="1871" t="s">
        <v>7539</v>
      </c>
      <c r="B10" s="1871"/>
      <c r="C10" s="1871"/>
      <c r="D10" s="1871"/>
      <c r="E10" s="1871"/>
      <c r="F10" s="1871"/>
      <c r="G10" s="1871"/>
      <c r="H10" s="1871"/>
    </row>
    <row r="11" spans="1:8" ht="12" customHeight="1" x14ac:dyDescent="0.25">
      <c r="A11" s="1871"/>
      <c r="B11" s="1871"/>
      <c r="C11" s="1871"/>
      <c r="D11" s="1871"/>
      <c r="E11" s="1871"/>
      <c r="F11" s="1871"/>
      <c r="G11" s="1871"/>
      <c r="H11" s="1871"/>
    </row>
    <row r="12" spans="1:8" ht="12" customHeight="1" x14ac:dyDescent="0.25">
      <c r="A12" s="1871"/>
      <c r="B12" s="1871"/>
      <c r="C12" s="1871"/>
      <c r="D12" s="1871"/>
      <c r="E12" s="1871"/>
      <c r="F12" s="1871"/>
      <c r="G12" s="1871"/>
      <c r="H12" s="1871"/>
    </row>
    <row r="13" spans="1:8" ht="12" customHeight="1" x14ac:dyDescent="0.25">
      <c r="A13" s="1871"/>
      <c r="B13" s="1871"/>
      <c r="C13" s="1871"/>
      <c r="D13" s="1871"/>
      <c r="E13" s="1871"/>
      <c r="F13" s="1871"/>
      <c r="G13" s="1871"/>
      <c r="H13" s="1871"/>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69">
        <f ca="1">EXPORTAR!D53</f>
        <v>45166</v>
      </c>
      <c r="D19" s="1869"/>
      <c r="E19" t="s">
        <v>7537</v>
      </c>
    </row>
    <row r="20" spans="1:9" ht="15" customHeight="1" x14ac:dyDescent="0.25">
      <c r="A20" s="1870" t="s">
        <v>7540</v>
      </c>
      <c r="B20" s="1870"/>
      <c r="C20" s="1870"/>
      <c r="D20" s="1870"/>
      <c r="E20" s="1870"/>
      <c r="F20" s="1870"/>
      <c r="G20" s="1870"/>
      <c r="H20" s="1870"/>
      <c r="I20" s="1870"/>
    </row>
    <row r="21" spans="1:9" x14ac:dyDescent="0.25">
      <c r="A21" s="1870"/>
      <c r="B21" s="1870"/>
      <c r="C21" s="1870"/>
      <c r="D21" s="1870"/>
      <c r="E21" s="1870"/>
      <c r="F21" s="1870"/>
      <c r="G21" s="1870"/>
      <c r="H21" s="1870"/>
      <c r="I21" s="1870"/>
    </row>
    <row r="22" spans="1:9" x14ac:dyDescent="0.25">
      <c r="A22" s="1870"/>
      <c r="B22" s="1870"/>
      <c r="C22" s="1870"/>
      <c r="D22" s="1870"/>
      <c r="E22" s="1870"/>
      <c r="F22" s="1870"/>
      <c r="G22" s="1870"/>
      <c r="H22" s="1870"/>
      <c r="I22" s="1870"/>
    </row>
    <row r="23" spans="1:9" x14ac:dyDescent="0.25">
      <c r="A23" s="1870"/>
      <c r="B23" s="1870"/>
      <c r="C23" s="1870"/>
      <c r="D23" s="1870"/>
      <c r="E23" s="1870"/>
      <c r="F23" s="1870"/>
      <c r="G23" s="1870"/>
      <c r="H23" s="1870"/>
      <c r="I23" s="1870"/>
    </row>
    <row r="24" spans="1:9" x14ac:dyDescent="0.25">
      <c r="A24" s="1870"/>
      <c r="B24" s="1870"/>
      <c r="C24" s="1870"/>
      <c r="D24" s="1870"/>
      <c r="E24" s="1870"/>
      <c r="F24" s="1870"/>
      <c r="G24" s="1870"/>
      <c r="H24" s="1870"/>
      <c r="I24" s="1870"/>
    </row>
    <row r="25" spans="1:9" x14ac:dyDescent="0.25">
      <c r="A25" s="1870"/>
      <c r="B25" s="1870"/>
      <c r="C25" s="1870"/>
      <c r="D25" s="1870"/>
      <c r="E25" s="1870"/>
      <c r="F25" s="1870"/>
      <c r="G25" s="1870"/>
      <c r="H25" s="1870"/>
      <c r="I25" s="1870"/>
    </row>
    <row r="26" spans="1:9" x14ac:dyDescent="0.25">
      <c r="A26" s="1870"/>
      <c r="B26" s="1870"/>
      <c r="C26" s="1870"/>
      <c r="D26" s="1870"/>
      <c r="E26" s="1870"/>
      <c r="F26" s="1870"/>
      <c r="G26" s="1870"/>
      <c r="H26" s="1870"/>
      <c r="I26" s="1870"/>
    </row>
    <row r="27" spans="1:9" x14ac:dyDescent="0.25">
      <c r="A27" s="1870"/>
      <c r="B27" s="1870"/>
      <c r="C27" s="1870"/>
      <c r="D27" s="1870"/>
      <c r="E27" s="1870"/>
      <c r="F27" s="1870"/>
      <c r="G27" s="1870"/>
      <c r="H27" s="1870"/>
      <c r="I27" s="1870"/>
    </row>
    <row r="28" spans="1:9" x14ac:dyDescent="0.25">
      <c r="A28" s="1870"/>
      <c r="B28" s="1870"/>
      <c r="C28" s="1870"/>
      <c r="D28" s="1870"/>
      <c r="E28" s="1870"/>
      <c r="F28" s="1870"/>
      <c r="G28" s="1870"/>
      <c r="H28" s="1870"/>
      <c r="I28" s="1870"/>
    </row>
    <row r="29" spans="1:9" x14ac:dyDescent="0.25">
      <c r="A29" s="1870"/>
      <c r="B29" s="1870"/>
      <c r="C29" s="1870"/>
      <c r="D29" s="1870"/>
      <c r="E29" s="1870"/>
      <c r="F29" s="1870"/>
      <c r="G29" s="1870"/>
      <c r="H29" s="1870"/>
      <c r="I29" s="1870"/>
    </row>
    <row r="30" spans="1:9" x14ac:dyDescent="0.25">
      <c r="A30" s="1870"/>
      <c r="B30" s="1870"/>
      <c r="C30" s="1870"/>
      <c r="D30" s="1870"/>
      <c r="E30" s="1870"/>
      <c r="F30" s="1870"/>
      <c r="G30" s="1870"/>
      <c r="H30" s="1870"/>
      <c r="I30" s="1870"/>
    </row>
    <row r="31" spans="1:9" x14ac:dyDescent="0.25">
      <c r="A31" s="1870"/>
      <c r="B31" s="1870"/>
      <c r="C31" s="1870"/>
      <c r="D31" s="1870"/>
      <c r="E31" s="1870"/>
      <c r="F31" s="1870"/>
      <c r="G31" s="1870"/>
      <c r="H31" s="1870"/>
      <c r="I31" s="1870"/>
    </row>
    <row r="32" spans="1:9" x14ac:dyDescent="0.25">
      <c r="A32" s="1870"/>
      <c r="B32" s="1870"/>
      <c r="C32" s="1870"/>
      <c r="D32" s="1870"/>
      <c r="E32" s="1870"/>
      <c r="F32" s="1870"/>
      <c r="G32" s="1870"/>
      <c r="H32" s="1870"/>
      <c r="I32" s="1870"/>
    </row>
    <row r="33" spans="1:9" x14ac:dyDescent="0.25">
      <c r="A33" s="1870"/>
      <c r="B33" s="1870"/>
      <c r="C33" s="1870"/>
      <c r="D33" s="1870"/>
      <c r="E33" s="1870"/>
      <c r="F33" s="1870"/>
      <c r="G33" s="1870"/>
      <c r="H33" s="1870"/>
      <c r="I33" s="1870"/>
    </row>
    <row r="34" spans="1:9" x14ac:dyDescent="0.25">
      <c r="A34" s="1870"/>
      <c r="B34" s="1870"/>
      <c r="C34" s="1870"/>
      <c r="D34" s="1870"/>
      <c r="E34" s="1870"/>
      <c r="F34" s="1870"/>
      <c r="G34" s="1870"/>
      <c r="H34" s="1870"/>
      <c r="I34" s="1870"/>
    </row>
    <row r="35" spans="1:9" x14ac:dyDescent="0.25">
      <c r="A35" s="1870"/>
      <c r="B35" s="1870"/>
      <c r="C35" s="1870"/>
      <c r="D35" s="1870"/>
      <c r="E35" s="1870"/>
      <c r="F35" s="1870"/>
      <c r="G35" s="1870"/>
      <c r="H35" s="1870"/>
      <c r="I35" s="1870"/>
    </row>
    <row r="36" spans="1:9" x14ac:dyDescent="0.25">
      <c r="A36" s="1870"/>
      <c r="B36" s="1870"/>
      <c r="C36" s="1870"/>
      <c r="D36" s="1870"/>
      <c r="E36" s="1870"/>
      <c r="F36" s="1870"/>
      <c r="G36" s="1870"/>
      <c r="H36" s="1870"/>
      <c r="I36" s="1870"/>
    </row>
    <row r="37" spans="1:9" x14ac:dyDescent="0.25">
      <c r="A37" s="1870"/>
      <c r="B37" s="1870"/>
      <c r="C37" s="1870"/>
      <c r="D37" s="1870"/>
      <c r="E37" s="1870"/>
      <c r="F37" s="1870"/>
      <c r="G37" s="1870"/>
      <c r="H37" s="1870"/>
      <c r="I37" s="1870"/>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D5" sqref="D5"/>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80" t="s">
        <v>10478</v>
      </c>
      <c r="B1" s="1881"/>
      <c r="C1" s="1881"/>
      <c r="D1" s="1881"/>
      <c r="E1" s="1881"/>
      <c r="F1" s="1881"/>
      <c r="G1" s="1881"/>
      <c r="H1" s="1881"/>
      <c r="I1" s="1881"/>
      <c r="J1" s="1882"/>
    </row>
    <row r="3" spans="1:10" ht="16.5" x14ac:dyDescent="0.3">
      <c r="A3" s="1078" t="s">
        <v>7024</v>
      </c>
      <c r="B3" s="1094"/>
      <c r="C3" s="1094"/>
      <c r="D3" s="1094"/>
      <c r="E3" s="190"/>
      <c r="F3" s="190"/>
      <c r="G3" s="190"/>
      <c r="H3" s="190"/>
      <c r="I3" s="190"/>
      <c r="J3" s="195"/>
    </row>
    <row r="4" spans="1:10" ht="16.5" x14ac:dyDescent="0.3">
      <c r="A4" s="1088" t="s">
        <v>10471</v>
      </c>
      <c r="B4" s="1091"/>
      <c r="C4" s="1133"/>
      <c r="D4" s="1886" t="str">
        <f>IF(OR(ISBLANK(EXPORTAR!D40),EXPORTAR!D40=""),"",EXPORTAR!D40)</f>
        <v/>
      </c>
      <c r="E4" s="1886"/>
      <c r="F4" s="1886"/>
      <c r="G4" s="1886"/>
      <c r="H4" s="1886"/>
      <c r="I4" s="1127"/>
      <c r="J4" s="197"/>
    </row>
    <row r="5" spans="1:10" ht="16.5" x14ac:dyDescent="0.3">
      <c r="A5" s="1088" t="s">
        <v>10479</v>
      </c>
      <c r="B5" s="1091"/>
      <c r="C5" s="1091"/>
      <c r="D5" s="1091"/>
      <c r="E5" s="375"/>
      <c r="F5" s="375"/>
      <c r="G5" s="375"/>
      <c r="H5" s="375"/>
      <c r="I5" s="375"/>
      <c r="J5" s="197"/>
    </row>
    <row r="6" spans="1:10" x14ac:dyDescent="0.25">
      <c r="A6" s="196"/>
      <c r="B6" s="1106"/>
      <c r="C6" s="1106"/>
      <c r="D6" s="1106"/>
      <c r="E6" s="1106"/>
      <c r="F6" s="1106"/>
      <c r="G6" s="1106"/>
      <c r="H6" s="375"/>
      <c r="I6" s="375"/>
      <c r="J6" s="197"/>
    </row>
    <row r="7" spans="1:10" x14ac:dyDescent="0.25">
      <c r="A7" s="1090" t="s">
        <v>10472</v>
      </c>
      <c r="B7" s="190"/>
      <c r="C7" s="190"/>
      <c r="D7" s="190"/>
      <c r="E7" s="190"/>
      <c r="F7" s="190"/>
      <c r="G7" s="190"/>
      <c r="H7" s="190"/>
      <c r="I7" s="190"/>
      <c r="J7" s="195"/>
    </row>
    <row r="8" spans="1:10" ht="10.5" customHeight="1" x14ac:dyDescent="0.25">
      <c r="A8" s="1843" t="s">
        <v>10480</v>
      </c>
      <c r="B8" s="1844"/>
      <c r="C8" s="1844"/>
      <c r="D8" s="1844"/>
      <c r="E8" s="1844"/>
      <c r="F8" s="1844"/>
      <c r="G8" s="1844"/>
      <c r="H8" s="1844"/>
      <c r="I8" s="1843" t="s">
        <v>115</v>
      </c>
      <c r="J8" s="1845"/>
    </row>
    <row r="9" spans="1:10" x14ac:dyDescent="0.25">
      <c r="A9" s="1875" t="str">
        <f>CONCATENATE(EXPORTAR!D8," ",EXPORTAR!D9," ",EXPORTAR!D10)</f>
        <v xml:space="preserve">  </v>
      </c>
      <c r="B9" s="1875"/>
      <c r="C9" s="1875"/>
      <c r="D9" s="1875"/>
      <c r="E9" s="1875"/>
      <c r="F9" s="1875"/>
      <c r="G9" s="1875"/>
      <c r="H9" s="1875"/>
      <c r="I9" s="1876" t="str">
        <f>EXPORTAR!D11</f>
        <v/>
      </c>
      <c r="J9" s="1338"/>
    </row>
    <row r="10" spans="1:10" ht="15" customHeight="1" x14ac:dyDescent="0.25">
      <c r="A10" s="1877" t="s">
        <v>10485</v>
      </c>
      <c r="B10" s="1878"/>
      <c r="C10" s="1878"/>
      <c r="D10" s="1878"/>
      <c r="E10" s="1878"/>
      <c r="F10" s="1878"/>
      <c r="G10" s="1878"/>
      <c r="H10" s="1878"/>
      <c r="I10" s="1878"/>
      <c r="J10" s="1879"/>
    </row>
    <row r="11" spans="1:10" ht="15" customHeight="1" x14ac:dyDescent="0.25">
      <c r="A11" s="196"/>
      <c r="B11" s="1106"/>
      <c r="C11" s="375"/>
      <c r="D11" s="375"/>
      <c r="E11" s="1116"/>
      <c r="F11" s="1106"/>
      <c r="G11" s="375"/>
      <c r="H11" s="375"/>
      <c r="I11" s="375"/>
      <c r="J11" s="197"/>
    </row>
    <row r="12" spans="1:10" x14ac:dyDescent="0.25">
      <c r="A12" s="1131" t="s">
        <v>7</v>
      </c>
      <c r="B12" s="1889">
        <f>EXPORTAR!D27</f>
        <v>0</v>
      </c>
      <c r="C12" s="1889"/>
      <c r="D12" s="1889"/>
      <c r="E12" s="375"/>
      <c r="F12" s="375"/>
      <c r="G12" s="375"/>
      <c r="H12" s="375"/>
      <c r="I12" s="375"/>
      <c r="J12" s="197"/>
    </row>
    <row r="13" spans="1:10" x14ac:dyDescent="0.25">
      <c r="A13" s="1132" t="s">
        <v>11</v>
      </c>
      <c r="B13" s="1889" t="str">
        <f>EXPORTAR!D30</f>
        <v/>
      </c>
      <c r="C13" s="1889"/>
      <c r="D13" s="1889"/>
      <c r="E13" s="375"/>
      <c r="F13" s="375"/>
      <c r="G13" s="375"/>
      <c r="H13" s="375"/>
      <c r="I13" s="375"/>
      <c r="J13" s="197"/>
    </row>
    <row r="14" spans="1:10" x14ac:dyDescent="0.25">
      <c r="A14" s="1132" t="s">
        <v>13</v>
      </c>
      <c r="B14" s="1889" t="str">
        <f>EXPORTAR!D32</f>
        <v/>
      </c>
      <c r="C14" s="1889"/>
      <c r="D14" s="1889"/>
      <c r="E14" s="375"/>
      <c r="F14" s="375"/>
      <c r="G14" s="375"/>
      <c r="H14" s="375"/>
      <c r="I14" s="375"/>
      <c r="J14" s="197"/>
    </row>
    <row r="15" spans="1:10" x14ac:dyDescent="0.25">
      <c r="A15" s="1132" t="s">
        <v>16</v>
      </c>
      <c r="B15" s="1888" t="str">
        <f>EXPORTAR!D35</f>
        <v/>
      </c>
      <c r="C15" s="1888"/>
      <c r="D15" s="1888"/>
      <c r="E15" s="375"/>
      <c r="F15" s="375"/>
      <c r="G15" s="375"/>
      <c r="H15" s="375"/>
      <c r="I15" s="375"/>
      <c r="J15" s="197"/>
    </row>
    <row r="16" spans="1:10" x14ac:dyDescent="0.25">
      <c r="A16" s="1132" t="s">
        <v>15</v>
      </c>
      <c r="B16" s="1888" t="str">
        <f>EXPORTAR!D34</f>
        <v/>
      </c>
      <c r="C16" s="1888"/>
      <c r="D16" s="1888"/>
      <c r="E16" s="375"/>
      <c r="F16" s="375"/>
      <c r="G16" s="375"/>
      <c r="H16" s="375"/>
      <c r="I16" s="375"/>
      <c r="J16" s="197"/>
    </row>
    <row r="17" spans="1:10" x14ac:dyDescent="0.25">
      <c r="A17" s="1132" t="s">
        <v>17</v>
      </c>
      <c r="B17" s="1888" t="str">
        <f>EXPORTAR!D36</f>
        <v/>
      </c>
      <c r="C17" s="1888"/>
      <c r="D17" s="1888"/>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87">
        <f ca="1">EXPORTAR!D55</f>
        <v>45139</v>
      </c>
      <c r="D19" s="1887"/>
      <c r="E19" s="1887"/>
      <c r="F19" s="1092" t="s">
        <v>428</v>
      </c>
      <c r="G19" s="1092"/>
      <c r="H19" s="1092"/>
      <c r="I19" s="375"/>
      <c r="J19" s="197"/>
    </row>
    <row r="20" spans="1:10" ht="14.25" customHeight="1" x14ac:dyDescent="0.25">
      <c r="A20" s="1883" t="s">
        <v>3503</v>
      </c>
      <c r="B20" s="1884"/>
      <c r="C20" s="1884"/>
      <c r="D20" s="1884"/>
      <c r="E20" s="1884"/>
      <c r="F20" s="1884"/>
      <c r="G20" s="1884"/>
      <c r="H20" s="1884"/>
      <c r="I20" s="1884"/>
      <c r="J20" s="1885"/>
    </row>
    <row r="21" spans="1:10" ht="14.25" customHeight="1" x14ac:dyDescent="0.25">
      <c r="A21" s="1883"/>
      <c r="B21" s="1884"/>
      <c r="C21" s="1884"/>
      <c r="D21" s="1884"/>
      <c r="E21" s="1884"/>
      <c r="F21" s="1884"/>
      <c r="G21" s="1884"/>
      <c r="H21" s="1884"/>
      <c r="I21" s="1884"/>
      <c r="J21" s="1885"/>
    </row>
    <row r="22" spans="1:10" ht="14.25" customHeight="1" x14ac:dyDescent="0.25">
      <c r="A22" s="1883"/>
      <c r="B22" s="1884"/>
      <c r="C22" s="1884"/>
      <c r="D22" s="1884"/>
      <c r="E22" s="1884"/>
      <c r="F22" s="1884"/>
      <c r="G22" s="1884"/>
      <c r="H22" s="1884"/>
      <c r="I22" s="1884"/>
      <c r="J22" s="1885"/>
    </row>
    <row r="23" spans="1:10" ht="13.5" customHeight="1" x14ac:dyDescent="0.25">
      <c r="A23" s="1883"/>
      <c r="B23" s="1884"/>
      <c r="C23" s="1884"/>
      <c r="D23" s="1884"/>
      <c r="E23" s="1884"/>
      <c r="F23" s="1884"/>
      <c r="G23" s="1884"/>
      <c r="H23" s="1884"/>
      <c r="I23" s="1884"/>
      <c r="J23" s="1885"/>
    </row>
    <row r="24" spans="1:10" x14ac:dyDescent="0.25">
      <c r="A24" s="1883"/>
      <c r="B24" s="1884"/>
      <c r="C24" s="1884"/>
      <c r="D24" s="1884"/>
      <c r="E24" s="1884"/>
      <c r="F24" s="1884"/>
      <c r="G24" s="1884"/>
      <c r="H24" s="1884"/>
      <c r="I24" s="1884"/>
      <c r="J24" s="1885"/>
    </row>
    <row r="25" spans="1:10" x14ac:dyDescent="0.25">
      <c r="A25" s="1117"/>
      <c r="B25" s="1118"/>
      <c r="C25" s="1118"/>
      <c r="D25" s="1118"/>
      <c r="E25" s="1118"/>
      <c r="F25" s="1118"/>
      <c r="G25" s="1118"/>
      <c r="H25" s="1118"/>
      <c r="I25" s="375"/>
      <c r="J25" s="197"/>
    </row>
    <row r="26" spans="1:10" x14ac:dyDescent="0.25">
      <c r="A26" s="1123" t="s">
        <v>8066</v>
      </c>
      <c r="B26" s="1124"/>
      <c r="C26" s="1124"/>
      <c r="D26" s="1124"/>
      <c r="E26" s="1124"/>
      <c r="F26" s="1124"/>
      <c r="G26" s="1124"/>
      <c r="H26" s="1124"/>
      <c r="I26" s="1128"/>
      <c r="J26" s="1129"/>
    </row>
    <row r="27" spans="1:10" x14ac:dyDescent="0.25">
      <c r="A27" s="1058"/>
      <c r="B27" s="1059"/>
      <c r="C27" s="1059"/>
      <c r="D27" s="1059"/>
      <c r="E27" s="1059"/>
      <c r="F27" s="1059"/>
      <c r="G27" s="1059"/>
      <c r="H27" s="1059"/>
      <c r="I27" s="375"/>
      <c r="J27" s="197"/>
    </row>
    <row r="28" spans="1:10" ht="15" customHeight="1" x14ac:dyDescent="0.25">
      <c r="A28" s="1872" t="s">
        <v>10481</v>
      </c>
      <c r="B28" s="1873"/>
      <c r="C28" s="1873"/>
      <c r="D28" s="1873"/>
      <c r="E28" s="1873"/>
      <c r="F28" s="1873"/>
      <c r="G28" s="1873"/>
      <c r="H28" s="1873"/>
      <c r="I28" s="1873"/>
      <c r="J28" s="1874"/>
    </row>
    <row r="29" spans="1:10" x14ac:dyDescent="0.25">
      <c r="A29" s="1872"/>
      <c r="B29" s="1873"/>
      <c r="C29" s="1873"/>
      <c r="D29" s="1873"/>
      <c r="E29" s="1873"/>
      <c r="F29" s="1873"/>
      <c r="G29" s="1873"/>
      <c r="H29" s="1873"/>
      <c r="I29" s="1873"/>
      <c r="J29" s="1874"/>
    </row>
    <row r="30" spans="1:10" x14ac:dyDescent="0.25">
      <c r="A30" s="1872"/>
      <c r="B30" s="1873"/>
      <c r="C30" s="1873"/>
      <c r="D30" s="1873"/>
      <c r="E30" s="1873"/>
      <c r="F30" s="1873"/>
      <c r="G30" s="1873"/>
      <c r="H30" s="1873"/>
      <c r="I30" s="1873"/>
      <c r="J30" s="1874"/>
    </row>
    <row r="31" spans="1:10" x14ac:dyDescent="0.25">
      <c r="A31" s="1872"/>
      <c r="B31" s="1873"/>
      <c r="C31" s="1873"/>
      <c r="D31" s="1873"/>
      <c r="E31" s="1873"/>
      <c r="F31" s="1873"/>
      <c r="G31" s="1873"/>
      <c r="H31" s="1873"/>
      <c r="I31" s="1873"/>
      <c r="J31" s="1874"/>
    </row>
    <row r="32" spans="1:10" x14ac:dyDescent="0.25">
      <c r="A32" s="1872"/>
      <c r="B32" s="1873"/>
      <c r="C32" s="1873"/>
      <c r="D32" s="1873"/>
      <c r="E32" s="1873"/>
      <c r="F32" s="1873"/>
      <c r="G32" s="1873"/>
      <c r="H32" s="1873"/>
      <c r="I32" s="1873"/>
      <c r="J32" s="1874"/>
    </row>
    <row r="33" spans="1:10" x14ac:dyDescent="0.25">
      <c r="A33" s="1872"/>
      <c r="B33" s="1873"/>
      <c r="C33" s="1873"/>
      <c r="D33" s="1873"/>
      <c r="E33" s="1873"/>
      <c r="F33" s="1873"/>
      <c r="G33" s="1873"/>
      <c r="H33" s="1873"/>
      <c r="I33" s="1873"/>
      <c r="J33" s="1874"/>
    </row>
    <row r="34" spans="1:10" x14ac:dyDescent="0.25">
      <c r="A34" s="1872"/>
      <c r="B34" s="1873"/>
      <c r="C34" s="1873"/>
      <c r="D34" s="1873"/>
      <c r="E34" s="1873"/>
      <c r="F34" s="1873"/>
      <c r="G34" s="1873"/>
      <c r="H34" s="1873"/>
      <c r="I34" s="1873"/>
      <c r="J34" s="1874"/>
    </row>
    <row r="35" spans="1:10" x14ac:dyDescent="0.25">
      <c r="A35" s="1872"/>
      <c r="B35" s="1873"/>
      <c r="C35" s="1873"/>
      <c r="D35" s="1873"/>
      <c r="E35" s="1873"/>
      <c r="F35" s="1873"/>
      <c r="G35" s="1873"/>
      <c r="H35" s="1873"/>
      <c r="I35" s="1873"/>
      <c r="J35" s="1874"/>
    </row>
    <row r="36" spans="1:10" ht="15.75" customHeight="1" x14ac:dyDescent="0.25">
      <c r="A36" s="1872"/>
      <c r="B36" s="1873"/>
      <c r="C36" s="1873"/>
      <c r="D36" s="1873"/>
      <c r="E36" s="1873"/>
      <c r="F36" s="1873"/>
      <c r="G36" s="1873"/>
      <c r="H36" s="1873"/>
      <c r="I36" s="1873"/>
      <c r="J36" s="1874"/>
    </row>
    <row r="37" spans="1:10" x14ac:dyDescent="0.25">
      <c r="A37" s="1872"/>
      <c r="B37" s="1873"/>
      <c r="C37" s="1873"/>
      <c r="D37" s="1873"/>
      <c r="E37" s="1873"/>
      <c r="F37" s="1873"/>
      <c r="G37" s="1873"/>
      <c r="H37" s="1873"/>
      <c r="I37" s="1873"/>
      <c r="J37" s="1874"/>
    </row>
    <row r="38" spans="1:10" x14ac:dyDescent="0.25">
      <c r="A38" s="1125"/>
      <c r="B38" s="1126"/>
      <c r="C38" s="1126"/>
      <c r="D38" s="1126"/>
      <c r="E38" s="1126"/>
      <c r="F38" s="1126"/>
      <c r="G38" s="1126"/>
      <c r="H38" s="1126"/>
      <c r="I38" s="1126"/>
      <c r="J38" s="1130"/>
    </row>
    <row r="39" spans="1:10" x14ac:dyDescent="0.25">
      <c r="A39" s="1125"/>
      <c r="B39" s="1126"/>
      <c r="C39" s="1126"/>
      <c r="D39" s="1126"/>
      <c r="E39" s="1126"/>
      <c r="F39" s="1126"/>
      <c r="G39" s="1126"/>
      <c r="H39" s="1126"/>
      <c r="I39" s="1126"/>
      <c r="J39" s="1130"/>
    </row>
    <row r="40" spans="1:10" x14ac:dyDescent="0.25">
      <c r="A40" s="1125"/>
      <c r="B40" s="1126"/>
      <c r="C40" s="1126"/>
      <c r="D40" s="1126"/>
      <c r="E40" s="1126"/>
      <c r="F40" s="1126"/>
      <c r="G40" s="1126"/>
      <c r="H40" s="1126"/>
      <c r="I40" s="1126"/>
      <c r="J40" s="1130"/>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7:D17"/>
    <mergeCell ref="B12:D12"/>
    <mergeCell ref="B13:D13"/>
    <mergeCell ref="B14:D14"/>
    <mergeCell ref="B15:D15"/>
    <mergeCell ref="B16:D16"/>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topLeftCell="A23"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895" t="s">
        <v>541</v>
      </c>
      <c r="B1" s="1896"/>
      <c r="C1" s="1896"/>
      <c r="D1" s="1896"/>
      <c r="E1" s="1896"/>
      <c r="F1" s="1896"/>
      <c r="G1" s="1896"/>
      <c r="H1" s="1896"/>
      <c r="I1" s="1896"/>
      <c r="J1" s="1897"/>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90" t="s">
        <v>524</v>
      </c>
      <c r="B6" s="1891"/>
      <c r="C6" s="1891"/>
      <c r="D6" s="1891"/>
      <c r="E6" s="1891"/>
      <c r="F6" s="1891"/>
      <c r="G6" s="1891"/>
      <c r="H6" s="1891"/>
      <c r="I6" s="1891"/>
      <c r="J6" s="1898"/>
    </row>
    <row r="7" spans="1:10" x14ac:dyDescent="0.25">
      <c r="A7" s="1890"/>
      <c r="B7" s="1891"/>
      <c r="C7" s="1891"/>
      <c r="D7" s="1891"/>
      <c r="E7" s="1891"/>
      <c r="F7" s="1891"/>
      <c r="G7" s="1891"/>
      <c r="H7" s="1891"/>
      <c r="I7" s="1891"/>
      <c r="J7" s="1898"/>
    </row>
    <row r="8" spans="1:10" ht="15" customHeight="1" x14ac:dyDescent="0.25">
      <c r="A8" s="281" t="s">
        <v>525</v>
      </c>
      <c r="B8" s="139"/>
      <c r="C8" s="139"/>
      <c r="D8" s="139"/>
      <c r="E8" s="139"/>
      <c r="F8" s="1899">
        <f ca="1">TODAY()</f>
        <v>46266</v>
      </c>
      <c r="G8" s="1899"/>
      <c r="H8" s="1893" t="s">
        <v>2775</v>
      </c>
      <c r="I8" s="1893"/>
      <c r="J8" s="1894"/>
    </row>
    <row r="9" spans="1:10" x14ac:dyDescent="0.25">
      <c r="A9" s="196" t="str">
        <f>CONCATENATE(EXPORTAR!D16," ",EXPORTAR!D17," ",EXPORTAR!D18)</f>
        <v xml:space="preserve">  </v>
      </c>
      <c r="B9" s="132"/>
      <c r="D9" t="s">
        <v>516</v>
      </c>
      <c r="J9" s="197"/>
    </row>
    <row r="10" spans="1:10" ht="15" customHeight="1" x14ac:dyDescent="0.25">
      <c r="A10" s="1890" t="s">
        <v>515</v>
      </c>
      <c r="B10" s="1891"/>
      <c r="C10" s="1891"/>
      <c r="D10" s="131" t="str">
        <f>EXPORTAR!D19</f>
        <v/>
      </c>
      <c r="E10" s="94"/>
      <c r="F10" t="s">
        <v>518</v>
      </c>
      <c r="J10" s="197"/>
    </row>
    <row r="11" spans="1:10" ht="15" customHeight="1" x14ac:dyDescent="0.25">
      <c r="A11" s="1892" t="s">
        <v>2776</v>
      </c>
      <c r="B11" s="1893"/>
      <c r="C11" s="1893"/>
      <c r="D11" s="1893"/>
      <c r="E11" s="1893"/>
      <c r="F11" s="1893"/>
      <c r="G11" s="1893"/>
      <c r="H11" s="1893"/>
      <c r="I11" s="1893"/>
      <c r="J11" s="1894"/>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91" t="s">
        <v>555</v>
      </c>
      <c r="C26" s="1891"/>
      <c r="D26" s="1891"/>
      <c r="E26" s="1891"/>
      <c r="F26" s="1891"/>
      <c r="G26" s="1891"/>
      <c r="H26" s="1891"/>
      <c r="I26" s="1891"/>
      <c r="J26" s="197"/>
    </row>
    <row r="27" spans="1:10" ht="14.25" customHeight="1" x14ac:dyDescent="0.25">
      <c r="A27" s="198"/>
      <c r="B27" s="1891"/>
      <c r="C27" s="1891"/>
      <c r="D27" s="1891"/>
      <c r="E27" s="1891"/>
      <c r="F27" s="1891"/>
      <c r="G27" s="1891"/>
      <c r="H27" s="1891"/>
      <c r="I27" s="1891"/>
      <c r="J27" s="197"/>
    </row>
    <row r="28" spans="1:10" ht="14.25" customHeight="1" x14ac:dyDescent="0.25">
      <c r="A28" s="198"/>
      <c r="B28" s="1891"/>
      <c r="C28" s="1891"/>
      <c r="D28" s="1891"/>
      <c r="E28" s="1891"/>
      <c r="F28" s="1891"/>
      <c r="G28" s="1891"/>
      <c r="H28" s="1891"/>
      <c r="I28" s="1891"/>
      <c r="J28" s="197"/>
    </row>
    <row r="29" spans="1:10" ht="13.5" customHeight="1" x14ac:dyDescent="0.25">
      <c r="A29" s="198"/>
      <c r="B29" s="1891"/>
      <c r="C29" s="1891"/>
      <c r="D29" s="1891"/>
      <c r="E29" s="1891"/>
      <c r="F29" s="1891"/>
      <c r="G29" s="1891"/>
      <c r="H29" s="1891"/>
      <c r="I29" s="1891"/>
      <c r="J29" s="197"/>
    </row>
    <row r="30" spans="1:10" x14ac:dyDescent="0.25">
      <c r="A30" s="198"/>
      <c r="B30" s="1891"/>
      <c r="C30" s="1891"/>
      <c r="D30" s="1891"/>
      <c r="E30" s="1891"/>
      <c r="F30" s="1891"/>
      <c r="G30" s="1891"/>
      <c r="H30" s="1891"/>
      <c r="I30" s="1891"/>
      <c r="J30" s="197"/>
    </row>
    <row r="31" spans="1:10" ht="15" customHeight="1" x14ac:dyDescent="0.25">
      <c r="A31" s="198"/>
      <c r="B31" s="1891" t="s">
        <v>519</v>
      </c>
      <c r="C31" s="1891"/>
      <c r="D31" s="1891"/>
      <c r="E31" s="1891"/>
      <c r="F31" s="1891"/>
      <c r="G31" s="1891"/>
      <c r="H31" s="1891"/>
      <c r="I31" s="1891"/>
      <c r="J31" s="197"/>
    </row>
    <row r="32" spans="1:10" x14ac:dyDescent="0.25">
      <c r="A32" s="198"/>
      <c r="B32" s="1891"/>
      <c r="C32" s="1891"/>
      <c r="D32" s="1891"/>
      <c r="E32" s="1891"/>
      <c r="F32" s="1891"/>
      <c r="G32" s="1891"/>
      <c r="H32" s="1891"/>
      <c r="I32" s="1891"/>
      <c r="J32" s="197"/>
    </row>
    <row r="33" spans="1:10" x14ac:dyDescent="0.25">
      <c r="A33" s="198"/>
      <c r="B33" s="1891"/>
      <c r="C33" s="1891"/>
      <c r="D33" s="1891"/>
      <c r="E33" s="1891"/>
      <c r="F33" s="1891"/>
      <c r="G33" s="1891"/>
      <c r="H33" s="1891"/>
      <c r="I33" s="1891"/>
      <c r="J33" s="197"/>
    </row>
    <row r="34" spans="1:10" x14ac:dyDescent="0.25">
      <c r="A34" s="198"/>
      <c r="B34" s="1891"/>
      <c r="C34" s="1891"/>
      <c r="D34" s="1891"/>
      <c r="E34" s="1891"/>
      <c r="F34" s="1891"/>
      <c r="G34" s="1891"/>
      <c r="H34" s="1891"/>
      <c r="I34" s="1891"/>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905" t="s">
        <v>526</v>
      </c>
      <c r="B38" s="1906"/>
      <c r="C38" s="1907" t="s">
        <v>539</v>
      </c>
      <c r="D38" s="1908"/>
      <c r="E38" s="188"/>
      <c r="F38" s="1909" t="s">
        <v>527</v>
      </c>
      <c r="G38" s="1909"/>
      <c r="H38" s="1906"/>
      <c r="I38" s="1909" t="s">
        <v>528</v>
      </c>
      <c r="J38" s="1910"/>
    </row>
    <row r="39" spans="1:10" ht="5.25" customHeight="1" x14ac:dyDescent="0.25">
      <c r="A39" s="198"/>
      <c r="B39" s="186"/>
      <c r="C39" s="1911"/>
      <c r="D39" s="1912"/>
      <c r="E39" s="184"/>
      <c r="F39" s="181"/>
      <c r="G39" s="181"/>
      <c r="H39" s="186"/>
      <c r="I39" s="181"/>
      <c r="J39" s="197"/>
    </row>
    <row r="40" spans="1:10" ht="18" customHeight="1" x14ac:dyDescent="0.25">
      <c r="A40" s="1913">
        <f>EXPORTAR!D8</f>
        <v>0</v>
      </c>
      <c r="B40" s="1914"/>
      <c r="C40" s="1915" t="str">
        <f>D5</f>
        <v/>
      </c>
      <c r="D40" s="1916"/>
      <c r="E40" s="202"/>
      <c r="F40" s="181"/>
      <c r="G40" s="181"/>
      <c r="H40" s="186"/>
      <c r="I40" s="181"/>
      <c r="J40" s="197"/>
    </row>
    <row r="41" spans="1:10" ht="23.25" customHeight="1" thickBot="1" x14ac:dyDescent="0.3">
      <c r="A41" s="1900" t="str">
        <f>CONCATENATE(EXPORTAR!D9," ",EXPORTAR!D10)</f>
        <v xml:space="preserve"> </v>
      </c>
      <c r="B41" s="1901"/>
      <c r="C41" s="182"/>
      <c r="D41" s="183"/>
      <c r="E41" s="182"/>
      <c r="F41" s="183"/>
      <c r="G41" s="183"/>
      <c r="H41" s="187"/>
      <c r="I41" s="183"/>
      <c r="J41" s="199"/>
    </row>
    <row r="42" spans="1:10" x14ac:dyDescent="0.25">
      <c r="A42" s="1890"/>
      <c r="B42" s="1891"/>
      <c r="C42" s="1891"/>
      <c r="D42" s="1891"/>
      <c r="E42" s="1891"/>
      <c r="F42" s="1891"/>
      <c r="G42" s="1891"/>
      <c r="H42" s="1891"/>
      <c r="I42" s="1891"/>
      <c r="J42" s="197"/>
    </row>
    <row r="43" spans="1:10" x14ac:dyDescent="0.25">
      <c r="A43" s="1902" t="s">
        <v>529</v>
      </c>
      <c r="B43" s="1903"/>
      <c r="C43" s="1903"/>
      <c r="D43" s="1903"/>
      <c r="E43" s="1903"/>
      <c r="F43" s="1903"/>
      <c r="G43" s="1903"/>
      <c r="H43" s="1903"/>
      <c r="I43" s="1903"/>
      <c r="J43" s="1904"/>
    </row>
    <row r="44" spans="1:10" x14ac:dyDescent="0.25">
      <c r="A44" s="1902"/>
      <c r="B44" s="1903"/>
      <c r="C44" s="1903"/>
      <c r="D44" s="1903"/>
      <c r="E44" s="1903"/>
      <c r="F44" s="1903"/>
      <c r="G44" s="1903"/>
      <c r="H44" s="1903"/>
      <c r="I44" s="1903"/>
      <c r="J44" s="1904"/>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41:B41"/>
    <mergeCell ref="A42:I42"/>
    <mergeCell ref="A43:J44"/>
    <mergeCell ref="A38:B38"/>
    <mergeCell ref="C38:D38"/>
    <mergeCell ref="F38:H38"/>
    <mergeCell ref="I38:J38"/>
    <mergeCell ref="C39:D39"/>
    <mergeCell ref="A40:B40"/>
    <mergeCell ref="C40:D40"/>
    <mergeCell ref="A10:C10"/>
    <mergeCell ref="A11:J11"/>
    <mergeCell ref="B26:I30"/>
    <mergeCell ref="B31:I34"/>
    <mergeCell ref="A1:J1"/>
    <mergeCell ref="A6:J7"/>
    <mergeCell ref="F8:G8"/>
    <mergeCell ref="H8:J8"/>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A1:L45"/>
  <sheetViews>
    <sheetView showZeros="0" view="pageLayout" topLeftCell="A2" zoomScaleNormal="100" workbookViewId="0">
      <selection activeCell="E5" sqref="E5"/>
    </sheetView>
  </sheetViews>
  <sheetFormatPr baseColWidth="10" defaultColWidth="9.7109375" defaultRowHeight="15" x14ac:dyDescent="0.25"/>
  <cols>
    <col min="1" max="1" width="3.5703125" customWidth="1"/>
    <col min="2" max="2" width="15.7109375" customWidth="1"/>
    <col min="3" max="3" width="6.5703125" customWidth="1"/>
    <col min="4" max="4" width="7" customWidth="1"/>
    <col min="5" max="5" width="12.85546875" customWidth="1"/>
    <col min="6" max="6" width="1.5703125" customWidth="1"/>
    <col min="7" max="7" width="10.7109375" customWidth="1"/>
    <col min="8" max="8" width="10.5703125" customWidth="1"/>
    <col min="9" max="9" width="11" customWidth="1"/>
    <col min="10" max="10" width="6" customWidth="1"/>
    <col min="11" max="11" width="6.7109375" customWidth="1"/>
    <col min="12" max="12" width="8.42578125" customWidth="1"/>
  </cols>
  <sheetData>
    <row r="1" spans="1:12" ht="18" x14ac:dyDescent="0.25">
      <c r="A1" s="1880" t="s">
        <v>4078</v>
      </c>
      <c r="B1" s="1881"/>
      <c r="C1" s="1881"/>
      <c r="D1" s="1881"/>
      <c r="E1" s="1881"/>
      <c r="F1" s="1881"/>
      <c r="G1" s="1881"/>
      <c r="H1" s="1881"/>
      <c r="I1" s="1881"/>
      <c r="J1" s="1881"/>
      <c r="K1" s="1881"/>
      <c r="L1" s="1882"/>
    </row>
    <row r="3" spans="1:12" ht="16.5" x14ac:dyDescent="0.3">
      <c r="A3" s="1078" t="s">
        <v>7024</v>
      </c>
      <c r="B3" s="1094"/>
      <c r="C3" s="1094"/>
      <c r="D3" s="190"/>
      <c r="E3" s="190"/>
      <c r="F3" s="190"/>
      <c r="G3" s="190"/>
      <c r="H3" s="190"/>
      <c r="I3" s="190"/>
      <c r="J3" s="190"/>
      <c r="K3" s="190"/>
      <c r="L3" s="195"/>
    </row>
    <row r="4" spans="1:12" ht="16.5" x14ac:dyDescent="0.3">
      <c r="A4" s="1088" t="s">
        <v>10471</v>
      </c>
      <c r="B4" s="1091"/>
      <c r="C4" s="1091"/>
      <c r="D4" s="1127"/>
      <c r="E4" s="1920" t="str">
        <f>IF(OR(ISBLANK(EXPORTAR!D40),EXPORTAR!D40=""),"",EXPORTAR!D40)</f>
        <v/>
      </c>
      <c r="F4" s="1920"/>
      <c r="G4" s="1920"/>
      <c r="H4" s="1920"/>
      <c r="I4" s="1920"/>
      <c r="J4" s="1920"/>
      <c r="K4" s="375"/>
      <c r="L4" s="197"/>
    </row>
    <row r="5" spans="1:12" ht="16.5" x14ac:dyDescent="0.3">
      <c r="A5" s="1088" t="s">
        <v>4113</v>
      </c>
      <c r="B5" s="1091"/>
      <c r="C5" s="1091"/>
      <c r="D5" s="375"/>
      <c r="E5" s="375"/>
      <c r="F5" s="375"/>
      <c r="G5" s="375"/>
      <c r="H5" s="375"/>
      <c r="I5" s="375"/>
      <c r="J5" s="375"/>
      <c r="K5" s="375"/>
      <c r="L5" s="197"/>
    </row>
    <row r="6" spans="1:12" x14ac:dyDescent="0.25">
      <c r="A6" s="191"/>
      <c r="B6" s="375"/>
      <c r="C6" s="375"/>
      <c r="D6" s="375"/>
      <c r="E6" s="375"/>
      <c r="F6" s="375"/>
      <c r="G6" s="375"/>
      <c r="H6" s="375"/>
      <c r="I6" s="375"/>
      <c r="J6" s="375"/>
      <c r="K6" s="375"/>
      <c r="L6" s="197"/>
    </row>
    <row r="7" spans="1:12" ht="3.75" customHeight="1" x14ac:dyDescent="0.25">
      <c r="A7" s="191"/>
      <c r="B7" s="375"/>
      <c r="C7" s="375"/>
      <c r="D7" s="375"/>
      <c r="E7" s="375"/>
      <c r="F7" s="375"/>
      <c r="G7" s="375"/>
      <c r="H7" s="375"/>
      <c r="I7" s="375"/>
      <c r="J7" s="375"/>
      <c r="K7" s="375"/>
      <c r="L7" s="197"/>
    </row>
    <row r="8" spans="1:12" x14ac:dyDescent="0.25">
      <c r="A8" s="1090" t="s">
        <v>10472</v>
      </c>
      <c r="B8" s="190"/>
      <c r="C8" s="190"/>
      <c r="D8" s="190"/>
      <c r="E8" s="190"/>
      <c r="F8" s="190"/>
      <c r="G8" s="190"/>
      <c r="H8" s="190"/>
      <c r="I8" s="190"/>
      <c r="J8" s="190"/>
      <c r="K8" s="190"/>
      <c r="L8" s="195"/>
    </row>
    <row r="9" spans="1:12" ht="11.25" customHeight="1" x14ac:dyDescent="0.25">
      <c r="A9" s="1843" t="s">
        <v>10466</v>
      </c>
      <c r="B9" s="1844"/>
      <c r="C9" s="1844"/>
      <c r="D9" s="1844"/>
      <c r="E9" s="1844"/>
      <c r="F9" s="1844"/>
      <c r="G9" s="1844"/>
      <c r="H9" s="1844"/>
      <c r="I9" s="1845"/>
      <c r="J9" s="1843" t="s">
        <v>115</v>
      </c>
      <c r="K9" s="1844"/>
      <c r="L9" s="1845"/>
    </row>
    <row r="10" spans="1:12" x14ac:dyDescent="0.25">
      <c r="A10" s="1875" t="str">
        <f>CONCATENATE(EXPORTAR!D8," ",EXPORTAR!D9," ",EXPORTAR!D10)</f>
        <v xml:space="preserve">  </v>
      </c>
      <c r="B10" s="1875"/>
      <c r="C10" s="1875"/>
      <c r="D10" s="1875"/>
      <c r="E10" s="1875"/>
      <c r="F10" s="1875"/>
      <c r="G10" s="1875"/>
      <c r="H10" s="1875"/>
      <c r="I10" s="1875"/>
      <c r="J10" s="1876" t="str">
        <f>EXPORTAR!D11</f>
        <v/>
      </c>
      <c r="K10" s="1338"/>
      <c r="L10" s="1338"/>
    </row>
    <row r="11" spans="1:12" x14ac:dyDescent="0.25">
      <c r="A11" s="1927" t="s">
        <v>10486</v>
      </c>
      <c r="B11" s="1928"/>
      <c r="C11" s="1928"/>
      <c r="D11" s="1928"/>
      <c r="E11" s="1928"/>
      <c r="F11" s="1928"/>
      <c r="G11" s="1928"/>
      <c r="H11" s="1928"/>
      <c r="I11" s="1928"/>
      <c r="J11" s="1928"/>
      <c r="K11" s="1928"/>
      <c r="L11" s="1929"/>
    </row>
    <row r="12" spans="1:12" x14ac:dyDescent="0.25">
      <c r="A12" s="1921" t="s">
        <v>10477</v>
      </c>
      <c r="B12" s="1922"/>
      <c r="C12" s="1922"/>
      <c r="D12" s="1922"/>
      <c r="E12" s="1922"/>
      <c r="F12" s="1922"/>
      <c r="G12" s="1922"/>
      <c r="H12" s="1922"/>
      <c r="I12" s="1922"/>
      <c r="J12" s="1923"/>
      <c r="K12" s="1924"/>
      <c r="L12" s="1925"/>
    </row>
    <row r="13" spans="1:12" x14ac:dyDescent="0.25">
      <c r="A13" s="1921"/>
      <c r="B13" s="1922"/>
      <c r="C13" s="1922"/>
      <c r="D13" s="1922"/>
      <c r="E13" s="1922"/>
      <c r="F13" s="1922"/>
      <c r="G13" s="1922"/>
      <c r="H13" s="1922"/>
      <c r="I13" s="1922"/>
      <c r="J13" s="1922"/>
      <c r="K13" s="1922"/>
      <c r="L13" s="1926"/>
    </row>
    <row r="14" spans="1:12" ht="18.75" customHeight="1" x14ac:dyDescent="0.25">
      <c r="A14" s="196"/>
      <c r="B14" s="1110" t="s">
        <v>7</v>
      </c>
      <c r="C14" s="192">
        <f>EXPORTAR!D27</f>
        <v>0</v>
      </c>
      <c r="D14" s="1108"/>
      <c r="E14" s="185"/>
      <c r="F14" s="375"/>
      <c r="G14" s="375"/>
      <c r="H14" s="375"/>
      <c r="I14" s="375"/>
      <c r="J14" s="375"/>
      <c r="K14" s="375"/>
      <c r="L14" s="197"/>
    </row>
    <row r="15" spans="1:12" ht="18.75" customHeight="1" x14ac:dyDescent="0.25">
      <c r="A15" s="196"/>
      <c r="B15" s="1110" t="s">
        <v>11</v>
      </c>
      <c r="C15" s="192" t="str">
        <f>EXPORTAR!D30</f>
        <v/>
      </c>
      <c r="D15" s="1108"/>
      <c r="E15" s="185"/>
      <c r="F15" s="375"/>
      <c r="G15" s="375"/>
      <c r="H15" s="375"/>
      <c r="I15" s="375"/>
      <c r="J15" s="375"/>
      <c r="K15" s="375"/>
      <c r="L15" s="197"/>
    </row>
    <row r="16" spans="1:12" ht="15" customHeight="1" x14ac:dyDescent="0.25">
      <c r="A16" s="196"/>
      <c r="B16" s="1110" t="s">
        <v>12</v>
      </c>
      <c r="C16" s="192" t="str">
        <f>EXPORTAR!D31</f>
        <v/>
      </c>
      <c r="D16" s="1108"/>
      <c r="E16" s="185"/>
      <c r="F16" s="375"/>
      <c r="G16" s="375"/>
      <c r="H16" s="375"/>
      <c r="I16" s="375"/>
      <c r="J16" s="375"/>
      <c r="K16" s="375"/>
      <c r="L16" s="197"/>
    </row>
    <row r="17" spans="1:12" ht="15" customHeight="1" x14ac:dyDescent="0.25">
      <c r="A17" s="196"/>
      <c r="B17" s="1111" t="s">
        <v>18</v>
      </c>
      <c r="C17" s="192" t="str">
        <f>EXPORTAR!D37</f>
        <v/>
      </c>
      <c r="D17" s="1108"/>
      <c r="E17" s="185"/>
      <c r="F17" s="375"/>
      <c r="G17" s="375"/>
      <c r="H17" s="375"/>
      <c r="I17" s="375"/>
      <c r="J17" s="375"/>
      <c r="K17" s="375"/>
      <c r="L17" s="197"/>
    </row>
    <row r="18" spans="1:12" x14ac:dyDescent="0.25">
      <c r="A18" s="196"/>
      <c r="B18" s="1111" t="s">
        <v>13</v>
      </c>
      <c r="C18" s="192" t="str">
        <f>EXPORTAR!D32</f>
        <v/>
      </c>
      <c r="D18" s="1108"/>
      <c r="E18" s="185"/>
      <c r="F18" s="375"/>
      <c r="G18" s="375"/>
      <c r="H18" s="375"/>
      <c r="I18" s="375"/>
      <c r="J18" s="375"/>
      <c r="K18" s="375"/>
      <c r="L18" s="197"/>
    </row>
    <row r="19" spans="1:12" x14ac:dyDescent="0.25">
      <c r="A19" s="196"/>
      <c r="B19" s="1111" t="s">
        <v>9</v>
      </c>
      <c r="C19" s="192" t="str">
        <f>EXPORTAR!D29</f>
        <v/>
      </c>
      <c r="D19" s="1108"/>
      <c r="E19" s="185"/>
      <c r="F19" s="375"/>
      <c r="G19" s="375"/>
      <c r="H19" s="375"/>
      <c r="I19" s="375"/>
      <c r="J19" s="375"/>
      <c r="K19" s="375"/>
      <c r="L19" s="197"/>
    </row>
    <row r="20" spans="1:12" x14ac:dyDescent="0.25">
      <c r="A20" s="196"/>
      <c r="B20" s="1111" t="s">
        <v>14</v>
      </c>
      <c r="C20" s="192" t="str">
        <f>EXPORTAR!D33</f>
        <v/>
      </c>
      <c r="D20" s="1108"/>
      <c r="E20" s="185"/>
      <c r="F20" s="375"/>
      <c r="G20" s="375"/>
      <c r="H20" s="375"/>
      <c r="I20" s="375"/>
      <c r="J20" s="375"/>
      <c r="K20" s="375"/>
      <c r="L20" s="197"/>
    </row>
    <row r="21" spans="1:12" x14ac:dyDescent="0.25">
      <c r="A21" s="196"/>
      <c r="B21" s="1111" t="s">
        <v>8</v>
      </c>
      <c r="C21" s="192" t="str">
        <f>EXPORTAR!D28</f>
        <v/>
      </c>
      <c r="D21" s="1108"/>
      <c r="E21" s="185"/>
      <c r="F21" s="375"/>
      <c r="G21" s="375"/>
      <c r="H21" s="375"/>
      <c r="I21" s="375"/>
      <c r="J21" s="375"/>
      <c r="K21" s="375"/>
      <c r="L21" s="197"/>
    </row>
    <row r="22" spans="1:12" x14ac:dyDescent="0.25">
      <c r="A22" s="196"/>
      <c r="B22" s="1111" t="s">
        <v>19</v>
      </c>
      <c r="C22" s="192" t="str">
        <f>EXPORTAR!D38</f>
        <v/>
      </c>
      <c r="D22" s="1108"/>
      <c r="E22" s="185"/>
      <c r="F22" s="375"/>
      <c r="G22" s="375"/>
      <c r="H22" s="375"/>
      <c r="I22" s="375"/>
      <c r="J22" s="375"/>
      <c r="K22" s="375"/>
      <c r="L22" s="197"/>
    </row>
    <row r="23" spans="1:12" x14ac:dyDescent="0.25">
      <c r="A23" s="196"/>
      <c r="B23" s="1111" t="s">
        <v>520</v>
      </c>
      <c r="C23" s="270" t="str">
        <f>EXPORTAR!D35</f>
        <v/>
      </c>
      <c r="D23" s="1109"/>
      <c r="E23" s="185"/>
      <c r="F23" s="375"/>
      <c r="G23" s="375"/>
      <c r="H23" s="375"/>
      <c r="I23" s="375"/>
      <c r="J23" s="375"/>
      <c r="K23" s="375"/>
      <c r="L23" s="197"/>
    </row>
    <row r="24" spans="1:12" x14ac:dyDescent="0.25">
      <c r="A24" s="196"/>
      <c r="B24" s="1111" t="s">
        <v>521</v>
      </c>
      <c r="C24" s="270" t="str">
        <f>EXPORTAR!D36</f>
        <v/>
      </c>
      <c r="D24" s="1109"/>
      <c r="E24" s="185"/>
      <c r="F24" s="375"/>
      <c r="G24" s="375"/>
      <c r="H24" s="375"/>
      <c r="I24" s="375"/>
      <c r="J24" s="375"/>
      <c r="K24" s="375"/>
      <c r="L24" s="197"/>
    </row>
    <row r="25" spans="1:12" x14ac:dyDescent="0.25">
      <c r="A25" s="196"/>
      <c r="B25" s="1111" t="s">
        <v>522</v>
      </c>
      <c r="C25" s="270" t="str">
        <f>EXPORTAR!D34</f>
        <v/>
      </c>
      <c r="D25" s="1109"/>
      <c r="E25" s="185"/>
      <c r="F25" s="375"/>
      <c r="G25" s="1071"/>
      <c r="H25" s="375"/>
      <c r="I25" s="375"/>
      <c r="J25" s="375"/>
      <c r="K25" s="375"/>
      <c r="L25" s="197"/>
    </row>
    <row r="26" spans="1:12" x14ac:dyDescent="0.25">
      <c r="A26" s="191"/>
      <c r="B26" s="375"/>
      <c r="C26" s="375"/>
      <c r="D26" s="375"/>
      <c r="E26" s="375"/>
      <c r="F26" s="375"/>
      <c r="G26" s="375"/>
      <c r="H26" s="375"/>
      <c r="I26" s="375"/>
      <c r="J26" s="375"/>
      <c r="K26" s="375"/>
      <c r="L26" s="197"/>
    </row>
    <row r="27" spans="1:12" x14ac:dyDescent="0.25">
      <c r="A27" s="198"/>
      <c r="B27" s="1092" t="s">
        <v>10473</v>
      </c>
      <c r="C27" s="1092"/>
      <c r="D27" s="1092"/>
      <c r="E27" s="1093"/>
      <c r="F27" s="1093"/>
      <c r="G27" s="1093"/>
      <c r="H27" s="1093"/>
      <c r="I27" s="1093"/>
      <c r="J27" s="1092"/>
      <c r="K27" s="375"/>
      <c r="L27" s="197"/>
    </row>
    <row r="28" spans="1:12" ht="14.25" customHeight="1" x14ac:dyDescent="0.25">
      <c r="A28" s="198"/>
      <c r="B28" s="375"/>
      <c r="C28" s="375"/>
      <c r="D28" s="375"/>
      <c r="E28" s="1087"/>
      <c r="F28" s="1087"/>
      <c r="G28" s="1087"/>
      <c r="H28" s="1087"/>
      <c r="I28" s="1087"/>
      <c r="J28" s="375"/>
      <c r="K28" s="375"/>
      <c r="L28" s="197"/>
    </row>
    <row r="29" spans="1:12" ht="14.25" customHeight="1" x14ac:dyDescent="0.25">
      <c r="A29" s="198"/>
      <c r="B29" s="375"/>
      <c r="C29" s="375"/>
      <c r="D29" s="375"/>
      <c r="E29" s="1087"/>
      <c r="F29" s="1087"/>
      <c r="G29" s="1087"/>
      <c r="H29" s="1087"/>
      <c r="I29" s="1087"/>
      <c r="J29" s="375"/>
      <c r="K29" s="375"/>
      <c r="L29" s="197"/>
    </row>
    <row r="30" spans="1:12" ht="14.25" customHeight="1" x14ac:dyDescent="0.25">
      <c r="A30" s="198"/>
      <c r="B30" s="375"/>
      <c r="C30" s="375"/>
      <c r="D30" s="375"/>
      <c r="E30" s="1087"/>
      <c r="F30" s="1087"/>
      <c r="G30" s="1087"/>
      <c r="H30" s="1087"/>
      <c r="I30" s="1087"/>
      <c r="J30" s="375"/>
      <c r="K30" s="375"/>
      <c r="L30" s="197"/>
    </row>
    <row r="31" spans="1:12" ht="14.25" customHeight="1" x14ac:dyDescent="0.25">
      <c r="A31" s="198"/>
      <c r="B31" s="375"/>
      <c r="C31" s="375"/>
      <c r="D31" s="375"/>
      <c r="E31" s="1087"/>
      <c r="F31" s="1087"/>
      <c r="G31" s="1087"/>
      <c r="H31" s="1087"/>
      <c r="I31" s="1087"/>
      <c r="J31" s="375"/>
      <c r="K31" s="375"/>
      <c r="L31" s="197"/>
    </row>
    <row r="32" spans="1:12" ht="14.25" customHeight="1" x14ac:dyDescent="0.25">
      <c r="A32" s="198"/>
      <c r="B32" s="1084"/>
      <c r="C32" s="375"/>
      <c r="D32" s="375"/>
      <c r="E32" s="375"/>
      <c r="F32" s="1087"/>
      <c r="G32" s="1087"/>
      <c r="H32" s="1087"/>
      <c r="I32" s="1087"/>
      <c r="J32" s="375"/>
      <c r="K32" s="375"/>
      <c r="L32" s="197"/>
    </row>
    <row r="33" spans="1:12" ht="14.25" customHeight="1" x14ac:dyDescent="0.25">
      <c r="A33" s="198"/>
      <c r="B33" s="375"/>
      <c r="C33" s="1069"/>
      <c r="D33" s="1069"/>
      <c r="E33" s="375"/>
      <c r="F33" s="1087"/>
      <c r="G33" s="1087"/>
      <c r="H33" s="1087"/>
      <c r="I33" s="1087"/>
      <c r="J33" s="375"/>
      <c r="K33" s="375"/>
      <c r="L33" s="197"/>
    </row>
    <row r="34" spans="1:12" ht="14.25" customHeight="1" x14ac:dyDescent="0.3">
      <c r="A34" s="198"/>
      <c r="B34" s="375"/>
      <c r="C34" s="523"/>
      <c r="D34" s="523"/>
      <c r="E34" s="1073"/>
      <c r="F34" s="1087"/>
      <c r="G34" s="1087"/>
      <c r="H34" s="1087"/>
      <c r="I34" s="1087"/>
      <c r="J34" s="375"/>
      <c r="K34" s="375"/>
      <c r="L34" s="197"/>
    </row>
    <row r="35" spans="1:12" ht="16.5" x14ac:dyDescent="0.3">
      <c r="A35" s="1088"/>
      <c r="B35" s="1112" t="s">
        <v>10476</v>
      </c>
      <c r="C35" s="1113"/>
      <c r="D35" s="1113"/>
      <c r="E35" s="1112"/>
      <c r="F35" s="1091"/>
      <c r="G35" s="1091"/>
      <c r="H35" s="1091"/>
      <c r="I35" s="1091"/>
      <c r="J35" s="1091"/>
      <c r="K35" s="1091"/>
      <c r="L35" s="1097"/>
    </row>
    <row r="36" spans="1:12" ht="16.5" x14ac:dyDescent="0.3">
      <c r="A36" s="1088"/>
      <c r="B36" s="1084"/>
      <c r="C36" s="1091"/>
      <c r="D36" s="1091"/>
      <c r="E36" s="1091"/>
      <c r="F36" s="1091"/>
      <c r="G36" s="1091"/>
      <c r="H36" s="1091"/>
      <c r="I36" s="1091"/>
      <c r="J36" s="1091"/>
      <c r="K36" s="1091"/>
      <c r="L36" s="1097"/>
    </row>
    <row r="37" spans="1:12" ht="20.25" x14ac:dyDescent="0.3">
      <c r="A37" s="1088"/>
      <c r="B37" s="1084" t="s">
        <v>10474</v>
      </c>
      <c r="C37" s="1096"/>
      <c r="D37" s="1096"/>
      <c r="E37" s="1091"/>
      <c r="F37" s="1114"/>
      <c r="G37" s="1091"/>
      <c r="H37" s="1091"/>
      <c r="I37" s="1114"/>
      <c r="J37" s="1114"/>
      <c r="K37" s="1114"/>
      <c r="L37" s="1097"/>
    </row>
    <row r="38" spans="1:12" ht="20.25" x14ac:dyDescent="0.3">
      <c r="A38" s="1115"/>
      <c r="B38" s="1084" t="s">
        <v>10475</v>
      </c>
      <c r="C38" s="1099"/>
      <c r="D38" s="1096"/>
      <c r="E38" s="1091"/>
      <c r="F38" s="1091"/>
      <c r="G38" s="1091"/>
      <c r="H38" s="1091"/>
      <c r="I38" s="1114"/>
      <c r="J38" s="1114"/>
      <c r="K38" s="1114"/>
      <c r="L38" s="1097"/>
    </row>
    <row r="39" spans="1:12" ht="20.25" x14ac:dyDescent="0.3">
      <c r="A39" s="1115"/>
      <c r="B39" s="1091"/>
      <c r="C39" s="1096"/>
      <c r="D39" s="1096"/>
      <c r="E39" s="1091"/>
      <c r="F39" s="1091"/>
      <c r="G39" s="1091"/>
      <c r="H39" s="1091"/>
      <c r="I39" s="1114"/>
      <c r="J39" s="1114"/>
      <c r="K39" s="1114"/>
      <c r="L39" s="1097"/>
    </row>
    <row r="40" spans="1:12" ht="20.25" x14ac:dyDescent="0.3">
      <c r="A40" s="1115"/>
      <c r="B40" s="1084" t="s">
        <v>10535</v>
      </c>
      <c r="C40" s="1096"/>
      <c r="D40" s="1096"/>
      <c r="E40" s="1091"/>
      <c r="F40" s="1091"/>
      <c r="G40" s="1091"/>
      <c r="H40" s="1091"/>
      <c r="I40" s="1114"/>
      <c r="J40" s="1114"/>
      <c r="K40" s="1114"/>
      <c r="L40" s="1097"/>
    </row>
    <row r="41" spans="1:12" ht="16.5" x14ac:dyDescent="0.25">
      <c r="A41" s="1917" t="s">
        <v>10534</v>
      </c>
      <c r="B41" s="1918"/>
      <c r="C41" s="1918"/>
      <c r="D41" s="1918"/>
      <c r="E41" s="1918"/>
      <c r="F41" s="1918"/>
      <c r="G41" s="1918"/>
      <c r="H41" s="1918"/>
      <c r="I41" s="1918"/>
      <c r="J41" s="1918"/>
      <c r="K41" s="1918"/>
      <c r="L41" s="1919"/>
    </row>
    <row r="42" spans="1:12" ht="21" x14ac:dyDescent="0.35">
      <c r="A42" s="902"/>
      <c r="B42" s="375"/>
      <c r="C42" s="523"/>
      <c r="D42" s="523"/>
      <c r="E42" s="1073"/>
      <c r="F42" s="1073"/>
      <c r="G42" s="375"/>
      <c r="H42" s="375"/>
      <c r="I42" s="1072"/>
      <c r="J42" s="1072"/>
      <c r="K42" s="1072"/>
      <c r="L42" s="197"/>
    </row>
    <row r="43" spans="1:12" ht="27" customHeight="1" x14ac:dyDescent="0.25">
      <c r="A43" s="191"/>
      <c r="B43" s="375"/>
      <c r="C43" s="523"/>
      <c r="D43" s="523"/>
      <c r="E43" s="375"/>
      <c r="F43" s="375"/>
      <c r="G43" s="375"/>
      <c r="H43" s="375"/>
      <c r="I43" s="375"/>
      <c r="J43" s="375"/>
      <c r="K43" s="375"/>
      <c r="L43" s="197"/>
    </row>
    <row r="44" spans="1:12" ht="6" customHeight="1" x14ac:dyDescent="0.3">
      <c r="A44" s="200"/>
      <c r="B44" s="201"/>
      <c r="C44" s="1075"/>
      <c r="D44" s="1075"/>
      <c r="E44" s="1076"/>
      <c r="F44" s="1076"/>
      <c r="G44" s="201"/>
      <c r="H44" s="201"/>
      <c r="I44" s="1077"/>
      <c r="J44" s="201"/>
      <c r="K44" s="201"/>
      <c r="L44" s="189"/>
    </row>
    <row r="45" spans="1:12" x14ac:dyDescent="0.25">
      <c r="A45" s="1055" t="str">
        <f>IF(OR(ISBLANK(DATOS!W2),DATOS!W2=""),"",DATOS!W2)</f>
        <v>TRAMY.APP TRAMITES DE TRANSITO CRA 69A 93 - 82 APTO (201) - MEDELLIN - 313666 88 94 HOLA@TRAMY.COM</v>
      </c>
    </row>
  </sheetData>
  <mergeCells count="11">
    <mergeCell ref="A41:L41"/>
    <mergeCell ref="E4:J4"/>
    <mergeCell ref="A12:I12"/>
    <mergeCell ref="J12:L12"/>
    <mergeCell ref="A13:L13"/>
    <mergeCell ref="A11:L11"/>
    <mergeCell ref="A1:L1"/>
    <mergeCell ref="A9:I9"/>
    <mergeCell ref="J9:L9"/>
    <mergeCell ref="A10:I10"/>
    <mergeCell ref="J10:L10"/>
  </mergeCells>
  <pageMargins left="0.36458333333333331" right="0.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A1:K47"/>
  <sheetViews>
    <sheetView showZeros="0" view="pageLayout" zoomScaleNormal="100" workbookViewId="0">
      <selection activeCell="H12" sqref="H1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140625" customWidth="1"/>
    <col min="11" max="11" width="5.85546875" customWidth="1"/>
  </cols>
  <sheetData>
    <row r="1" spans="1:11" ht="18" x14ac:dyDescent="0.25">
      <c r="A1" s="1880" t="s">
        <v>4825</v>
      </c>
      <c r="B1" s="1881"/>
      <c r="C1" s="1881"/>
      <c r="D1" s="1881"/>
      <c r="E1" s="1881"/>
      <c r="F1" s="1881"/>
      <c r="G1" s="1881"/>
      <c r="H1" s="1881"/>
      <c r="I1" s="1881"/>
      <c r="J1" s="1881"/>
      <c r="K1" s="1882"/>
    </row>
    <row r="3" spans="1:11" ht="3.75" customHeight="1" x14ac:dyDescent="0.25"/>
    <row r="4" spans="1:11" x14ac:dyDescent="0.25">
      <c r="A4" s="1090" t="s">
        <v>10464</v>
      </c>
      <c r="B4" s="190"/>
      <c r="C4" s="190"/>
      <c r="D4" s="190"/>
      <c r="E4" s="190"/>
      <c r="F4" s="190"/>
      <c r="G4" s="190"/>
      <c r="H4" s="190"/>
      <c r="I4" s="190"/>
      <c r="J4" s="190"/>
      <c r="K4" s="195"/>
    </row>
    <row r="5" spans="1:11" ht="11.25" customHeight="1" x14ac:dyDescent="0.25">
      <c r="A5" s="1843" t="s">
        <v>10466</v>
      </c>
      <c r="B5" s="1844"/>
      <c r="C5" s="1844"/>
      <c r="D5" s="1844"/>
      <c r="E5" s="1844"/>
      <c r="F5" s="1844"/>
      <c r="G5" s="1844"/>
      <c r="H5" s="1845"/>
      <c r="I5" s="1843" t="s">
        <v>115</v>
      </c>
      <c r="J5" s="1844"/>
      <c r="K5" s="1845"/>
    </row>
    <row r="6" spans="1:11" x14ac:dyDescent="0.25">
      <c r="A6" s="1860" t="str">
        <f>CONCATENATE(EXPORTAR!D8," ",EXPORTAR!D9," ",EXPORTAR!D10)</f>
        <v xml:space="preserve">  </v>
      </c>
      <c r="B6" s="1808"/>
      <c r="C6" s="1808"/>
      <c r="D6" s="1808"/>
      <c r="E6" s="1808"/>
      <c r="F6" s="1808"/>
      <c r="G6" s="1808"/>
      <c r="H6" s="1808"/>
      <c r="I6" s="1876" t="str">
        <f>EXPORTAR!D11</f>
        <v/>
      </c>
      <c r="J6" s="1338"/>
      <c r="K6" s="1338"/>
    </row>
    <row r="7" spans="1:11" x14ac:dyDescent="0.25">
      <c r="A7" s="1927" t="s">
        <v>10465</v>
      </c>
      <c r="B7" s="1928"/>
      <c r="C7" s="1928"/>
      <c r="D7" s="1928"/>
      <c r="E7" s="1928"/>
      <c r="F7" s="1928"/>
      <c r="G7" s="1928"/>
      <c r="H7" s="1928"/>
      <c r="I7" s="1928"/>
      <c r="J7" s="1928"/>
      <c r="K7" s="1929"/>
    </row>
    <row r="8" spans="1:11" ht="9.75" customHeight="1" x14ac:dyDescent="0.25">
      <c r="A8" s="1843" t="s">
        <v>10467</v>
      </c>
      <c r="B8" s="1844"/>
      <c r="C8" s="1844"/>
      <c r="D8" s="1844"/>
      <c r="E8" s="1844"/>
      <c r="F8" s="1844"/>
      <c r="G8" s="1844"/>
      <c r="H8" s="1845"/>
      <c r="I8" s="1843" t="s">
        <v>115</v>
      </c>
      <c r="J8" s="1844"/>
      <c r="K8" s="1845"/>
    </row>
    <row r="9" spans="1:11" x14ac:dyDescent="0.25">
      <c r="A9" s="1860" t="str">
        <f>CONCATENATE(EXPORTAR!D11," ",EXPORTAR!D12," ",EXPORTAR!D13)</f>
        <v xml:space="preserve">  </v>
      </c>
      <c r="B9" s="1808"/>
      <c r="C9" s="1808"/>
      <c r="D9" s="1808"/>
      <c r="E9" s="1808"/>
      <c r="F9" s="1808"/>
      <c r="G9" s="1808"/>
      <c r="H9" s="1808"/>
      <c r="I9" s="1876" t="str">
        <f>EXPORTAR!D19</f>
        <v/>
      </c>
      <c r="J9" s="1338"/>
      <c r="K9" s="1338"/>
    </row>
    <row r="10" spans="1:11" x14ac:dyDescent="0.25">
      <c r="A10" s="1927" t="s">
        <v>10537</v>
      </c>
      <c r="B10" s="1928"/>
      <c r="C10" s="1928"/>
      <c r="D10" s="1928"/>
      <c r="E10" s="1928"/>
      <c r="F10" s="1928"/>
      <c r="G10" s="1928"/>
      <c r="H10" s="1928"/>
      <c r="I10" s="1928"/>
      <c r="J10" s="1928"/>
      <c r="K10" s="1929"/>
    </row>
    <row r="11" spans="1:11" x14ac:dyDescent="0.25">
      <c r="A11" s="1921" t="s">
        <v>10536</v>
      </c>
      <c r="B11" s="1922"/>
      <c r="C11" s="1922"/>
      <c r="D11" s="1922"/>
      <c r="E11" s="1922"/>
      <c r="F11" s="1922"/>
      <c r="G11" s="1922"/>
      <c r="H11" s="1922"/>
      <c r="I11" s="1922"/>
      <c r="J11" s="1922"/>
      <c r="K11" s="197"/>
    </row>
    <row r="12" spans="1:11" x14ac:dyDescent="0.25">
      <c r="A12" s="191"/>
      <c r="B12" s="375"/>
      <c r="C12" s="375"/>
      <c r="D12" s="375"/>
      <c r="E12" s="375"/>
      <c r="F12" s="375"/>
      <c r="G12" s="375"/>
      <c r="H12" s="375"/>
      <c r="I12" s="375"/>
      <c r="J12" s="375"/>
      <c r="K12" s="197"/>
    </row>
    <row r="13" spans="1:11" ht="15" customHeight="1" x14ac:dyDescent="0.25">
      <c r="A13" s="191"/>
      <c r="B13" s="375"/>
      <c r="C13" s="375"/>
      <c r="D13" s="375"/>
      <c r="E13" s="375"/>
      <c r="F13" s="375"/>
      <c r="G13" s="375"/>
      <c r="H13" s="375"/>
      <c r="I13" s="375"/>
      <c r="J13" s="375"/>
      <c r="K13" s="197"/>
    </row>
    <row r="14" spans="1:11" x14ac:dyDescent="0.25">
      <c r="A14" s="196"/>
      <c r="B14" s="1070"/>
      <c r="C14" s="1071"/>
      <c r="D14" s="1071"/>
      <c r="E14" s="1071"/>
      <c r="F14" s="375"/>
      <c r="G14" s="1071"/>
      <c r="H14" s="1071"/>
      <c r="I14" s="375"/>
      <c r="J14" s="375"/>
      <c r="K14" s="197"/>
    </row>
    <row r="15" spans="1:11" ht="18.75" customHeight="1" x14ac:dyDescent="0.25">
      <c r="A15" s="196"/>
      <c r="B15" s="1079" t="s">
        <v>7</v>
      </c>
      <c r="C15" s="192">
        <f>EXPORTAR!D27</f>
        <v>0</v>
      </c>
      <c r="D15" s="185"/>
      <c r="E15" s="375"/>
      <c r="F15" s="375"/>
      <c r="G15" s="375"/>
      <c r="H15" s="375"/>
      <c r="I15" s="375"/>
      <c r="J15" s="375"/>
      <c r="K15" s="197"/>
    </row>
    <row r="16" spans="1:11" ht="18.75" customHeight="1" x14ac:dyDescent="0.25">
      <c r="A16" s="196"/>
      <c r="B16" s="1079" t="s">
        <v>11</v>
      </c>
      <c r="C16" s="192" t="str">
        <f>EXPORTAR!D30</f>
        <v/>
      </c>
      <c r="D16" s="185"/>
      <c r="E16" s="375"/>
      <c r="F16" s="375"/>
      <c r="G16" s="375"/>
      <c r="H16" s="375"/>
      <c r="I16" s="375"/>
      <c r="J16" s="375"/>
      <c r="K16" s="197"/>
    </row>
    <row r="17" spans="1:11" ht="15" customHeight="1" x14ac:dyDescent="0.25">
      <c r="A17" s="196"/>
      <c r="B17" s="1079" t="s">
        <v>12</v>
      </c>
      <c r="C17" s="192" t="str">
        <f>EXPORTAR!D31</f>
        <v/>
      </c>
      <c r="D17" s="185"/>
      <c r="E17" s="375"/>
      <c r="F17" s="375"/>
      <c r="G17" s="375"/>
      <c r="H17" s="375"/>
      <c r="I17" s="375"/>
      <c r="J17" s="375"/>
      <c r="K17" s="197"/>
    </row>
    <row r="18" spans="1:11" ht="15" customHeight="1" x14ac:dyDescent="0.25">
      <c r="A18" s="196"/>
      <c r="B18" s="1080" t="s">
        <v>18</v>
      </c>
      <c r="C18" s="192" t="str">
        <f>EXPORTAR!D37</f>
        <v/>
      </c>
      <c r="D18" s="185"/>
      <c r="E18" s="375"/>
      <c r="F18" s="375"/>
      <c r="G18" s="375"/>
      <c r="H18" s="375"/>
      <c r="I18" s="375"/>
      <c r="J18" s="375"/>
      <c r="K18" s="197"/>
    </row>
    <row r="19" spans="1:11" x14ac:dyDescent="0.25">
      <c r="A19" s="196"/>
      <c r="B19" s="1080" t="s">
        <v>13</v>
      </c>
      <c r="C19" s="192" t="str">
        <f>EXPORTAR!D32</f>
        <v/>
      </c>
      <c r="D19" s="185"/>
      <c r="E19" s="375"/>
      <c r="F19" s="375"/>
      <c r="G19" s="375"/>
      <c r="H19" s="375"/>
      <c r="I19" s="375"/>
      <c r="J19" s="375"/>
      <c r="K19" s="197"/>
    </row>
    <row r="20" spans="1:11" x14ac:dyDescent="0.25">
      <c r="A20" s="196"/>
      <c r="B20" s="1080" t="s">
        <v>9</v>
      </c>
      <c r="C20" s="192" t="str">
        <f>EXPORTAR!D29</f>
        <v/>
      </c>
      <c r="D20" s="185"/>
      <c r="E20" s="375"/>
      <c r="F20" s="375"/>
      <c r="G20" s="375"/>
      <c r="H20" s="375"/>
      <c r="I20" s="375"/>
      <c r="J20" s="375"/>
      <c r="K20" s="197"/>
    </row>
    <row r="21" spans="1:11" x14ac:dyDescent="0.25">
      <c r="A21" s="196"/>
      <c r="B21" s="1080" t="s">
        <v>14</v>
      </c>
      <c r="C21" s="192" t="str">
        <f>EXPORTAR!D33</f>
        <v/>
      </c>
      <c r="D21" s="185"/>
      <c r="E21" s="375"/>
      <c r="F21" s="375"/>
      <c r="G21" s="375"/>
      <c r="H21" s="375"/>
      <c r="I21" s="375"/>
      <c r="J21" s="375"/>
      <c r="K21" s="197"/>
    </row>
    <row r="22" spans="1:11" x14ac:dyDescent="0.25">
      <c r="A22" s="196"/>
      <c r="B22" s="1080" t="s">
        <v>8</v>
      </c>
      <c r="C22" s="192" t="str">
        <f>EXPORTAR!D28</f>
        <v/>
      </c>
      <c r="D22" s="185"/>
      <c r="E22" s="375"/>
      <c r="F22" s="375"/>
      <c r="G22" s="375"/>
      <c r="H22" s="375"/>
      <c r="I22" s="375"/>
      <c r="J22" s="375"/>
      <c r="K22" s="197"/>
    </row>
    <row r="23" spans="1:11" x14ac:dyDescent="0.25">
      <c r="A23" s="196"/>
      <c r="B23" s="1080" t="s">
        <v>19</v>
      </c>
      <c r="C23" s="192" t="str">
        <f>EXPORTAR!D38</f>
        <v/>
      </c>
      <c r="D23" s="185"/>
      <c r="E23" s="375"/>
      <c r="F23" s="375"/>
      <c r="G23" s="375"/>
      <c r="H23" s="375"/>
      <c r="I23" s="375"/>
      <c r="J23" s="375"/>
      <c r="K23" s="197"/>
    </row>
    <row r="24" spans="1:11" x14ac:dyDescent="0.25">
      <c r="A24" s="196"/>
      <c r="B24" s="1080" t="s">
        <v>520</v>
      </c>
      <c r="C24" s="270" t="str">
        <f>EXPORTAR!D35</f>
        <v/>
      </c>
      <c r="D24" s="185"/>
      <c r="E24" s="375"/>
      <c r="F24" s="375"/>
      <c r="G24" s="375"/>
      <c r="H24" s="375"/>
      <c r="I24" s="375"/>
      <c r="J24" s="375"/>
      <c r="K24" s="197"/>
    </row>
    <row r="25" spans="1:11" x14ac:dyDescent="0.25">
      <c r="A25" s="196"/>
      <c r="B25" s="1080" t="s">
        <v>521</v>
      </c>
      <c r="C25" s="270" t="str">
        <f>EXPORTAR!D36</f>
        <v/>
      </c>
      <c r="D25" s="185"/>
      <c r="E25" s="375"/>
      <c r="F25" s="375"/>
      <c r="G25" s="375"/>
      <c r="H25" s="375"/>
      <c r="I25" s="375"/>
      <c r="J25" s="375"/>
      <c r="K25" s="197"/>
    </row>
    <row r="26" spans="1:11" x14ac:dyDescent="0.25">
      <c r="A26" s="196"/>
      <c r="B26" s="1080" t="s">
        <v>522</v>
      </c>
      <c r="C26" s="270" t="str">
        <f>EXPORTAR!D34</f>
        <v/>
      </c>
      <c r="D26" s="185"/>
      <c r="E26" s="375"/>
      <c r="F26" s="1071"/>
      <c r="G26" s="375"/>
      <c r="H26" s="375"/>
      <c r="I26" s="375"/>
      <c r="J26" s="375"/>
      <c r="K26" s="197"/>
    </row>
    <row r="27" spans="1:11" x14ac:dyDescent="0.25">
      <c r="A27" s="191"/>
      <c r="B27" s="375"/>
      <c r="C27" s="375"/>
      <c r="D27" s="375"/>
      <c r="E27" s="375"/>
      <c r="F27" s="375"/>
      <c r="G27" s="375"/>
      <c r="H27" s="375"/>
      <c r="I27" s="375"/>
      <c r="J27" s="375"/>
      <c r="K27" s="197"/>
    </row>
    <row r="28" spans="1:11" x14ac:dyDescent="0.25">
      <c r="A28" s="198"/>
      <c r="B28" s="1092" t="s">
        <v>4826</v>
      </c>
      <c r="C28" s="1092"/>
      <c r="D28" s="1093"/>
      <c r="E28" s="1093"/>
      <c r="F28" s="1093"/>
      <c r="G28" s="1093"/>
      <c r="H28" s="1093"/>
      <c r="I28" s="1092"/>
      <c r="J28" s="375"/>
      <c r="K28" s="197"/>
    </row>
    <row r="29" spans="1:11" ht="14.25" customHeight="1" x14ac:dyDescent="0.25">
      <c r="A29" s="198"/>
      <c r="B29" s="1092" t="s">
        <v>4827</v>
      </c>
      <c r="C29" s="1092"/>
      <c r="D29" s="1093"/>
      <c r="E29" s="1093"/>
      <c r="F29" s="1093"/>
      <c r="G29" s="1093"/>
      <c r="H29" s="1093"/>
      <c r="I29" s="1092"/>
      <c r="J29" s="375"/>
      <c r="K29" s="197"/>
    </row>
    <row r="30" spans="1:11" ht="14.25" customHeight="1" x14ac:dyDescent="0.25">
      <c r="A30" s="198"/>
      <c r="B30" s="375"/>
      <c r="C30" s="375"/>
      <c r="D30" s="1087"/>
      <c r="E30" s="1087"/>
      <c r="F30" s="1087"/>
      <c r="G30" s="1087"/>
      <c r="H30" s="1087"/>
      <c r="I30" s="375"/>
      <c r="J30" s="375"/>
      <c r="K30" s="197"/>
    </row>
    <row r="31" spans="1:11" ht="14.25" customHeight="1" x14ac:dyDescent="0.25">
      <c r="A31" s="198"/>
      <c r="B31" s="375"/>
      <c r="C31" s="375"/>
      <c r="D31" s="375"/>
      <c r="E31" s="375"/>
      <c r="F31" s="375"/>
      <c r="G31" s="375"/>
      <c r="H31" s="375"/>
      <c r="I31" s="375"/>
      <c r="J31" s="375"/>
      <c r="K31" s="197"/>
    </row>
    <row r="32" spans="1:11" x14ac:dyDescent="0.25">
      <c r="A32" s="191"/>
      <c r="B32" s="375"/>
      <c r="C32" s="375"/>
      <c r="D32" s="375"/>
      <c r="E32" s="375"/>
      <c r="F32" s="375"/>
      <c r="G32" s="375"/>
      <c r="H32" s="375"/>
      <c r="I32" s="375"/>
      <c r="J32" s="375"/>
      <c r="K32" s="197"/>
    </row>
    <row r="33" spans="1:11" x14ac:dyDescent="0.25">
      <c r="A33" s="191"/>
      <c r="B33" s="375"/>
      <c r="C33" s="375"/>
      <c r="D33" s="375"/>
      <c r="E33" s="375"/>
      <c r="F33" s="375"/>
      <c r="G33" s="375"/>
      <c r="H33" s="375"/>
      <c r="I33" s="375"/>
      <c r="J33" s="375"/>
      <c r="K33" s="197"/>
    </row>
    <row r="34" spans="1:11" x14ac:dyDescent="0.25">
      <c r="A34" s="1930" t="s">
        <v>10530</v>
      </c>
      <c r="B34" s="1931"/>
      <c r="C34" s="1931"/>
      <c r="D34" s="1932"/>
      <c r="E34" s="375"/>
      <c r="F34" s="375"/>
      <c r="G34" s="1933" t="s">
        <v>10531</v>
      </c>
      <c r="H34" s="1933"/>
      <c r="I34" s="1933"/>
      <c r="J34" s="1933"/>
      <c r="K34" s="1933"/>
    </row>
    <row r="35" spans="1:11" ht="16.5" x14ac:dyDescent="0.3">
      <c r="A35" s="1154"/>
      <c r="B35" s="1091"/>
      <c r="C35" s="1091"/>
      <c r="D35" s="375"/>
      <c r="E35" s="375"/>
      <c r="F35" s="375"/>
      <c r="G35" s="1091"/>
      <c r="H35" s="1091"/>
      <c r="I35" s="1091"/>
      <c r="J35" s="375"/>
      <c r="K35" s="197"/>
    </row>
    <row r="36" spans="1:11" ht="16.5" x14ac:dyDescent="0.3">
      <c r="A36" s="1154"/>
      <c r="B36" s="1091"/>
      <c r="C36" s="1091"/>
      <c r="D36" s="375"/>
      <c r="E36" s="375"/>
      <c r="F36" s="375"/>
      <c r="G36" s="1091"/>
      <c r="H36" s="1091"/>
      <c r="I36" s="1091"/>
      <c r="J36" s="375"/>
      <c r="K36" s="197"/>
    </row>
    <row r="37" spans="1:11" ht="16.5" x14ac:dyDescent="0.3">
      <c r="A37" s="1089"/>
      <c r="B37" s="1091"/>
      <c r="C37" s="1091"/>
      <c r="D37" s="375"/>
      <c r="E37" s="375"/>
      <c r="F37" s="375"/>
      <c r="G37" s="1091"/>
      <c r="H37" s="1091"/>
      <c r="I37" s="1091"/>
      <c r="J37" s="375"/>
      <c r="K37" s="197"/>
    </row>
    <row r="38" spans="1:11" ht="17.25" thickBot="1" x14ac:dyDescent="0.35">
      <c r="A38" s="1142"/>
      <c r="B38" s="1134"/>
      <c r="C38" s="1134"/>
      <c r="D38" s="375"/>
      <c r="E38" s="375"/>
      <c r="F38" s="375"/>
      <c r="G38" s="1134"/>
      <c r="H38" s="1134"/>
      <c r="I38" s="1134"/>
      <c r="J38" s="375"/>
      <c r="K38" s="197"/>
    </row>
    <row r="39" spans="1:11" ht="16.5" x14ac:dyDescent="0.3">
      <c r="A39" s="1154" t="s">
        <v>107</v>
      </c>
      <c r="B39" s="1091"/>
      <c r="C39" s="1091"/>
      <c r="D39" s="375"/>
      <c r="E39" s="375"/>
      <c r="F39" s="375"/>
      <c r="G39" s="1182" t="s">
        <v>107</v>
      </c>
      <c r="H39" s="1091"/>
      <c r="I39" s="1091"/>
      <c r="J39" s="375"/>
      <c r="K39" s="197"/>
    </row>
    <row r="40" spans="1:11" ht="16.5" x14ac:dyDescent="0.3">
      <c r="A40" s="1155"/>
      <c r="B40" s="1091"/>
      <c r="C40" s="1091"/>
      <c r="D40" s="375"/>
      <c r="E40" s="375"/>
      <c r="F40" s="375"/>
      <c r="G40" s="1091"/>
      <c r="H40" s="1091"/>
      <c r="I40" s="1091"/>
      <c r="J40" s="375"/>
      <c r="K40" s="197"/>
    </row>
    <row r="41" spans="1:11" ht="16.5" x14ac:dyDescent="0.3">
      <c r="A41" s="1155"/>
      <c r="B41" s="1091"/>
      <c r="C41" s="1091"/>
      <c r="D41" s="375"/>
      <c r="E41" s="375"/>
      <c r="F41" s="375"/>
      <c r="G41" s="1091"/>
      <c r="H41" s="1091"/>
      <c r="I41" s="1091"/>
      <c r="J41" s="375"/>
      <c r="K41" s="197"/>
    </row>
    <row r="42" spans="1:11" ht="16.5" x14ac:dyDescent="0.3">
      <c r="A42" s="191"/>
      <c r="B42" s="375"/>
      <c r="C42" s="375"/>
      <c r="D42" s="375"/>
      <c r="E42" s="375"/>
      <c r="F42" s="375"/>
      <c r="G42" s="1091"/>
      <c r="H42" s="1091"/>
      <c r="I42" s="1091"/>
      <c r="J42" s="375"/>
      <c r="K42" s="197"/>
    </row>
    <row r="43" spans="1:11" ht="16.5" x14ac:dyDescent="0.3">
      <c r="A43" s="902"/>
      <c r="B43" s="375"/>
      <c r="C43" s="1193"/>
      <c r="D43" s="375"/>
      <c r="E43" s="375"/>
      <c r="F43" s="375"/>
      <c r="G43" s="1091"/>
      <c r="H43" s="1091"/>
      <c r="I43" s="1091"/>
      <c r="J43" s="375"/>
      <c r="K43" s="197"/>
    </row>
    <row r="44" spans="1:11" ht="27" customHeight="1" x14ac:dyDescent="0.25">
      <c r="A44" s="191"/>
      <c r="B44" s="375"/>
      <c r="C44" s="1193"/>
      <c r="D44" s="375"/>
      <c r="E44" s="375"/>
      <c r="F44" s="375"/>
      <c r="G44" s="375"/>
      <c r="H44" s="375"/>
      <c r="I44" s="375"/>
      <c r="J44" s="375"/>
      <c r="K44" s="197"/>
    </row>
    <row r="45" spans="1:11" ht="6" customHeight="1" x14ac:dyDescent="0.25">
      <c r="A45" s="191"/>
      <c r="B45" s="375"/>
      <c r="C45" s="1193"/>
      <c r="D45" s="375"/>
      <c r="E45" s="375"/>
      <c r="F45" s="375"/>
      <c r="G45" s="375"/>
      <c r="H45" s="375"/>
      <c r="I45" s="375"/>
      <c r="J45" s="375"/>
      <c r="K45" s="197"/>
    </row>
    <row r="46" spans="1:11" x14ac:dyDescent="0.25">
      <c r="A46" s="200"/>
      <c r="B46" s="201"/>
      <c r="C46" s="1198"/>
      <c r="D46" s="201"/>
      <c r="E46" s="201"/>
      <c r="F46" s="201"/>
      <c r="G46" s="201"/>
      <c r="H46" s="201"/>
      <c r="I46" s="201"/>
      <c r="J46" s="201"/>
      <c r="K46" s="189"/>
    </row>
    <row r="47" spans="1:11" x14ac:dyDescent="0.25">
      <c r="A47" s="1055" t="str">
        <f>IF(OR(ISBLANK(DATOS!W2),DATOS!W2=""),"",DATOS!W2)</f>
        <v>TRAMY.APP TRAMITES DE TRANSITO CRA 69A 93 - 82 APTO (201) - MEDELLIN - 313666 88 94 HOLA@TRAMY.COM</v>
      </c>
    </row>
  </sheetData>
  <mergeCells count="14">
    <mergeCell ref="A34:D34"/>
    <mergeCell ref="G34:K34"/>
    <mergeCell ref="A1:K1"/>
    <mergeCell ref="A5:H5"/>
    <mergeCell ref="I5:K5"/>
    <mergeCell ref="I6:K6"/>
    <mergeCell ref="A6:H6"/>
    <mergeCell ref="A7:K7"/>
    <mergeCell ref="A11:J11"/>
    <mergeCell ref="A8:H8"/>
    <mergeCell ref="I8:K8"/>
    <mergeCell ref="A9:H9"/>
    <mergeCell ref="I9:K9"/>
    <mergeCell ref="A10:K10"/>
  </mergeCells>
  <pageMargins left="0.19791666666666666" right="0.21875" top="0.60416666666666663" bottom="0.69791666666666663"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J44"/>
  <sheetViews>
    <sheetView showZeros="0" tabSelected="1" view="pageLayout" zoomScaleNormal="100" workbookViewId="0">
      <selection activeCell="A22" sqref="A22"/>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7.7109375" customWidth="1"/>
  </cols>
  <sheetData>
    <row r="1" spans="1:10" ht="18" x14ac:dyDescent="0.25">
      <c r="A1" s="1880" t="s">
        <v>4866</v>
      </c>
      <c r="B1" s="1881"/>
      <c r="C1" s="1881"/>
      <c r="D1" s="1881"/>
      <c r="E1" s="1881"/>
      <c r="F1" s="1881"/>
      <c r="G1" s="1881"/>
      <c r="H1" s="1881"/>
      <c r="I1" s="1881"/>
      <c r="J1" s="1881"/>
    </row>
    <row r="2" spans="1:10" ht="16.5" x14ac:dyDescent="0.3">
      <c r="A2" s="559"/>
      <c r="B2" s="559"/>
      <c r="C2" s="559"/>
      <c r="D2" s="559"/>
      <c r="E2" s="559"/>
      <c r="F2" s="559"/>
      <c r="G2" s="559"/>
      <c r="H2" s="559"/>
      <c r="I2" s="559"/>
      <c r="J2" s="559"/>
    </row>
    <row r="3" spans="1:10" ht="16.5" x14ac:dyDescent="0.3">
      <c r="A3" s="1078" t="s">
        <v>8446</v>
      </c>
      <c r="B3" s="1094"/>
      <c r="C3" s="1094"/>
      <c r="D3" s="1094"/>
      <c r="E3" s="1094"/>
      <c r="F3" s="1094"/>
      <c r="G3" s="1094"/>
      <c r="H3" s="1094"/>
      <c r="I3" s="1094"/>
      <c r="J3" s="1095"/>
    </row>
    <row r="4" spans="1:10" ht="9.75" customHeight="1" x14ac:dyDescent="0.25">
      <c r="A4" s="1936" t="s">
        <v>10463</v>
      </c>
      <c r="B4" s="1937"/>
      <c r="C4" s="1937"/>
      <c r="D4" s="1937"/>
      <c r="E4" s="1937"/>
      <c r="F4" s="1937"/>
      <c r="G4" s="1937"/>
      <c r="H4" s="1938"/>
      <c r="I4" s="1934" t="s">
        <v>115</v>
      </c>
      <c r="J4" s="1935"/>
    </row>
    <row r="5" spans="1:10" ht="16.5" x14ac:dyDescent="0.3">
      <c r="A5" s="1195" t="str">
        <f>CONCATENATE(EXPORTAR!D8," ",EXPORTAR!D9," ",EXPORTAR!D10)</f>
        <v xml:space="preserve">  </v>
      </c>
      <c r="B5" s="1196"/>
      <c r="C5" s="1196"/>
      <c r="D5" s="1196"/>
      <c r="E5" s="1196"/>
      <c r="F5" s="1196"/>
      <c r="G5" s="1196"/>
      <c r="H5" s="1197"/>
      <c r="I5" s="1939"/>
      <c r="J5" s="1940"/>
    </row>
    <row r="6" spans="1:10" x14ac:dyDescent="0.25">
      <c r="A6" s="1927" t="s">
        <v>10468</v>
      </c>
      <c r="B6" s="1928"/>
      <c r="C6" s="1928"/>
      <c r="D6" s="1928"/>
      <c r="E6" s="1928"/>
      <c r="F6" s="1928"/>
      <c r="G6" s="1928"/>
      <c r="H6" s="1928"/>
      <c r="I6" s="1928"/>
      <c r="J6" s="1929"/>
    </row>
    <row r="7" spans="1:10" x14ac:dyDescent="0.25">
      <c r="A7" s="1921" t="s">
        <v>10469</v>
      </c>
      <c r="B7" s="1922"/>
      <c r="C7" s="1922"/>
      <c r="D7" s="1922"/>
      <c r="E7" s="1922"/>
      <c r="F7" s="1922"/>
      <c r="G7" s="1922"/>
      <c r="H7" s="1922"/>
      <c r="I7" s="1922"/>
      <c r="J7" s="1926"/>
    </row>
    <row r="8" spans="1:10" x14ac:dyDescent="0.25">
      <c r="A8" s="1921" t="s">
        <v>10470</v>
      </c>
      <c r="B8" s="1922"/>
      <c r="C8" s="1922"/>
      <c r="D8" s="1922"/>
      <c r="E8" s="1922"/>
      <c r="F8" s="1922"/>
      <c r="G8" s="1922"/>
      <c r="H8" s="1922"/>
      <c r="I8" s="1922"/>
      <c r="J8" s="1926"/>
    </row>
    <row r="9" spans="1:10" ht="16.5" x14ac:dyDescent="0.3">
      <c r="A9" s="1088"/>
      <c r="B9" s="1091"/>
      <c r="C9" s="1096"/>
      <c r="D9" s="1091"/>
      <c r="E9" s="1091"/>
      <c r="F9" s="1091"/>
      <c r="G9" s="1091"/>
      <c r="H9" s="1091"/>
      <c r="I9" s="1091"/>
      <c r="J9" s="1097"/>
    </row>
    <row r="10" spans="1:10" ht="15" customHeight="1" x14ac:dyDescent="0.25">
      <c r="A10" s="1853" t="s">
        <v>8447</v>
      </c>
      <c r="B10" s="1852"/>
      <c r="C10" s="1852"/>
      <c r="D10" s="1852"/>
      <c r="E10" s="1852"/>
      <c r="F10" s="1852"/>
      <c r="G10" s="1852"/>
      <c r="H10" s="1852"/>
      <c r="I10" s="1852"/>
      <c r="J10" s="1866"/>
    </row>
    <row r="11" spans="1:10" x14ac:dyDescent="0.25">
      <c r="A11" s="1853"/>
      <c r="B11" s="1852"/>
      <c r="C11" s="1852"/>
      <c r="D11" s="1852"/>
      <c r="E11" s="1852"/>
      <c r="F11" s="1852"/>
      <c r="G11" s="1852"/>
      <c r="H11" s="1852"/>
      <c r="I11" s="1852"/>
      <c r="J11" s="1866"/>
    </row>
    <row r="12" spans="1:10" x14ac:dyDescent="0.25">
      <c r="A12" s="1853"/>
      <c r="B12" s="1852"/>
      <c r="C12" s="1852"/>
      <c r="D12" s="1852"/>
      <c r="E12" s="1852"/>
      <c r="F12" s="1852"/>
      <c r="G12" s="1852"/>
      <c r="H12" s="1852"/>
      <c r="I12" s="1852"/>
      <c r="J12" s="1866"/>
    </row>
    <row r="13" spans="1:10" x14ac:dyDescent="0.25">
      <c r="A13" s="1853"/>
      <c r="B13" s="1852"/>
      <c r="C13" s="1852"/>
      <c r="D13" s="1852"/>
      <c r="E13" s="1852"/>
      <c r="F13" s="1852"/>
      <c r="G13" s="1852"/>
      <c r="H13" s="1852"/>
      <c r="I13" s="1852"/>
      <c r="J13" s="1866"/>
    </row>
    <row r="14" spans="1:10" x14ac:dyDescent="0.25">
      <c r="A14" s="1853"/>
      <c r="B14" s="1852"/>
      <c r="C14" s="1852"/>
      <c r="D14" s="1852"/>
      <c r="E14" s="1852"/>
      <c r="F14" s="1852"/>
      <c r="G14" s="1852"/>
      <c r="H14" s="1852"/>
      <c r="I14" s="1852"/>
      <c r="J14" s="1866"/>
    </row>
    <row r="15" spans="1:10" x14ac:dyDescent="0.25">
      <c r="A15" s="1853"/>
      <c r="B15" s="1852"/>
      <c r="C15" s="1852"/>
      <c r="D15" s="1852"/>
      <c r="E15" s="1852"/>
      <c r="F15" s="1852"/>
      <c r="G15" s="1852"/>
      <c r="H15" s="1852"/>
      <c r="I15" s="1852"/>
      <c r="J15" s="1866"/>
    </row>
    <row r="16" spans="1:10" x14ac:dyDescent="0.25">
      <c r="A16" s="1853"/>
      <c r="B16" s="1852"/>
      <c r="C16" s="1852"/>
      <c r="D16" s="1852"/>
      <c r="E16" s="1852"/>
      <c r="F16" s="1852"/>
      <c r="G16" s="1852"/>
      <c r="H16" s="1852"/>
      <c r="I16" s="1852"/>
      <c r="J16" s="1866"/>
    </row>
    <row r="17" spans="1:10" x14ac:dyDescent="0.25">
      <c r="A17" s="1853"/>
      <c r="B17" s="1852"/>
      <c r="C17" s="1852"/>
      <c r="D17" s="1852"/>
      <c r="E17" s="1852"/>
      <c r="F17" s="1852"/>
      <c r="G17" s="1852"/>
      <c r="H17" s="1852"/>
      <c r="I17" s="1852"/>
      <c r="J17" s="1866"/>
    </row>
    <row r="18" spans="1:10" x14ac:dyDescent="0.25">
      <c r="A18" s="1853"/>
      <c r="B18" s="1852"/>
      <c r="C18" s="1852"/>
      <c r="D18" s="1852"/>
      <c r="E18" s="1852"/>
      <c r="F18" s="1852"/>
      <c r="G18" s="1852"/>
      <c r="H18" s="1852"/>
      <c r="I18" s="1852"/>
      <c r="J18" s="1866"/>
    </row>
    <row r="19" spans="1:10" x14ac:dyDescent="0.25">
      <c r="A19" s="1853"/>
      <c r="B19" s="1852"/>
      <c r="C19" s="1852"/>
      <c r="D19" s="1852"/>
      <c r="E19" s="1852"/>
      <c r="F19" s="1852"/>
      <c r="G19" s="1852"/>
      <c r="H19" s="1852"/>
      <c r="I19" s="1852"/>
      <c r="J19" s="1866"/>
    </row>
    <row r="20" spans="1:10" x14ac:dyDescent="0.25">
      <c r="A20" s="1853"/>
      <c r="B20" s="1852"/>
      <c r="C20" s="1852"/>
      <c r="D20" s="1852"/>
      <c r="E20" s="1852"/>
      <c r="F20" s="1852"/>
      <c r="G20" s="1852"/>
      <c r="H20" s="1852"/>
      <c r="I20" s="1852"/>
      <c r="J20" s="1866"/>
    </row>
    <row r="21" spans="1:10" ht="16.5" x14ac:dyDescent="0.3">
      <c r="A21" s="1098"/>
      <c r="B21" s="1099"/>
      <c r="C21" s="1099"/>
      <c r="D21" s="1099"/>
      <c r="E21" s="1099"/>
      <c r="F21" s="1099"/>
      <c r="G21" s="1099"/>
      <c r="H21" s="1099"/>
      <c r="I21" s="1099"/>
      <c r="J21" s="1194"/>
    </row>
    <row r="22" spans="1:10" ht="16.5" x14ac:dyDescent="0.3">
      <c r="A22" s="1088" t="s">
        <v>10533</v>
      </c>
      <c r="B22" s="1091"/>
      <c r="C22" s="1091"/>
      <c r="D22" s="1091"/>
      <c r="E22" s="1091"/>
      <c r="F22" s="1091"/>
      <c r="G22" s="1091"/>
      <c r="H22" s="1091"/>
      <c r="I22" s="1091"/>
      <c r="J22" s="1097"/>
    </row>
    <row r="23" spans="1:10" ht="15" customHeight="1" x14ac:dyDescent="0.3">
      <c r="A23" s="1088"/>
      <c r="B23" s="1091"/>
      <c r="C23" s="1091"/>
      <c r="D23" s="1091"/>
      <c r="E23" s="1091"/>
      <c r="F23" s="1091"/>
      <c r="G23" s="1091"/>
      <c r="H23" s="1091"/>
      <c r="I23" s="1091"/>
      <c r="J23" s="1097"/>
    </row>
    <row r="24" spans="1:10" ht="18.75" customHeight="1" x14ac:dyDescent="0.3">
      <c r="A24" s="1088"/>
      <c r="B24" s="1104" t="s">
        <v>7</v>
      </c>
      <c r="C24" s="1101">
        <f>EXPORTAR!D27</f>
        <v>0</v>
      </c>
      <c r="D24" s="1102"/>
      <c r="E24" s="1091"/>
      <c r="F24" s="1091"/>
      <c r="G24" s="1091"/>
      <c r="H24" s="1091"/>
      <c r="I24" s="1091"/>
      <c r="J24" s="1097"/>
    </row>
    <row r="25" spans="1:10" ht="18.75" customHeight="1" x14ac:dyDescent="0.3">
      <c r="A25" s="1088"/>
      <c r="B25" s="1104" t="s">
        <v>11</v>
      </c>
      <c r="C25" s="1101" t="str">
        <f>EXPORTAR!D30</f>
        <v/>
      </c>
      <c r="D25" s="1102"/>
      <c r="E25" s="1091"/>
      <c r="F25" s="1091"/>
      <c r="G25" s="1091"/>
      <c r="H25" s="1091"/>
      <c r="I25" s="1091"/>
      <c r="J25" s="1097"/>
    </row>
    <row r="26" spans="1:10" ht="15" customHeight="1" x14ac:dyDescent="0.3">
      <c r="A26" s="1088"/>
      <c r="B26" s="1104" t="s">
        <v>12</v>
      </c>
      <c r="C26" s="1101" t="str">
        <f>EXPORTAR!D31</f>
        <v/>
      </c>
      <c r="D26" s="1102"/>
      <c r="E26" s="1091"/>
      <c r="F26" s="1091"/>
      <c r="G26" s="1091"/>
      <c r="H26" s="1091"/>
      <c r="I26" s="1091"/>
      <c r="J26" s="1097"/>
    </row>
    <row r="27" spans="1:10" ht="15" customHeight="1" x14ac:dyDescent="0.3">
      <c r="A27" s="1088"/>
      <c r="B27" s="1105" t="s">
        <v>18</v>
      </c>
      <c r="C27" s="1101" t="str">
        <f>EXPORTAR!D37</f>
        <v/>
      </c>
      <c r="D27" s="1102"/>
      <c r="E27" s="1091"/>
      <c r="F27" s="1091"/>
      <c r="G27" s="1091"/>
      <c r="H27" s="1091"/>
      <c r="I27" s="1091"/>
      <c r="J27" s="1097"/>
    </row>
    <row r="28" spans="1:10" ht="16.5" x14ac:dyDescent="0.3">
      <c r="A28" s="1088"/>
      <c r="B28" s="1105" t="s">
        <v>13</v>
      </c>
      <c r="C28" s="1101" t="str">
        <f>EXPORTAR!D32</f>
        <v/>
      </c>
      <c r="D28" s="1102"/>
      <c r="E28" s="1091"/>
      <c r="F28" s="1091"/>
      <c r="G28" s="1091"/>
      <c r="H28" s="1091"/>
      <c r="I28" s="1091"/>
      <c r="J28" s="1097"/>
    </row>
    <row r="29" spans="1:10" ht="16.5" x14ac:dyDescent="0.3">
      <c r="A29" s="1088"/>
      <c r="B29" s="1105" t="s">
        <v>9</v>
      </c>
      <c r="C29" s="1101" t="str">
        <f>EXPORTAR!D29</f>
        <v/>
      </c>
      <c r="D29" s="1102"/>
      <c r="E29" s="1091"/>
      <c r="F29" s="1091"/>
      <c r="G29" s="1091"/>
      <c r="H29" s="1091"/>
      <c r="I29" s="1091"/>
      <c r="J29" s="1097"/>
    </row>
    <row r="30" spans="1:10" ht="16.5" x14ac:dyDescent="0.3">
      <c r="A30" s="1088"/>
      <c r="B30" s="1105" t="s">
        <v>14</v>
      </c>
      <c r="C30" s="1101" t="str">
        <f>EXPORTAR!D33</f>
        <v/>
      </c>
      <c r="D30" s="1102"/>
      <c r="E30" s="1091"/>
      <c r="F30" s="1091"/>
      <c r="G30" s="1091"/>
      <c r="H30" s="1091"/>
      <c r="I30" s="1091"/>
      <c r="J30" s="1097"/>
    </row>
    <row r="31" spans="1:10" ht="16.5" x14ac:dyDescent="0.3">
      <c r="A31" s="1088"/>
      <c r="B31" s="1105" t="s">
        <v>8</v>
      </c>
      <c r="C31" s="1101" t="str">
        <f>EXPORTAR!D28</f>
        <v/>
      </c>
      <c r="D31" s="1102"/>
      <c r="E31" s="1091"/>
      <c r="F31" s="1091"/>
      <c r="G31" s="1091"/>
      <c r="H31" s="1091"/>
      <c r="I31" s="1091"/>
      <c r="J31" s="1097"/>
    </row>
    <row r="32" spans="1:10" ht="16.5" x14ac:dyDescent="0.3">
      <c r="A32" s="1088"/>
      <c r="B32" s="1105" t="s">
        <v>19</v>
      </c>
      <c r="C32" s="1101" t="str">
        <f>EXPORTAR!D38</f>
        <v/>
      </c>
      <c r="D32" s="1102"/>
      <c r="E32" s="1091"/>
      <c r="F32" s="1091"/>
      <c r="G32" s="1091"/>
      <c r="H32" s="1091"/>
      <c r="I32" s="1091"/>
      <c r="J32" s="1097"/>
    </row>
    <row r="33" spans="1:10" ht="16.5" x14ac:dyDescent="0.3">
      <c r="A33" s="1088"/>
      <c r="B33" s="1105" t="s">
        <v>520</v>
      </c>
      <c r="C33" s="1103" t="str">
        <f>EXPORTAR!D35</f>
        <v/>
      </c>
      <c r="D33" s="1102"/>
      <c r="E33" s="1091"/>
      <c r="F33" s="1091"/>
      <c r="G33" s="1091"/>
      <c r="H33" s="1091"/>
      <c r="I33" s="1091"/>
      <c r="J33" s="1097"/>
    </row>
    <row r="34" spans="1:10" ht="16.5" x14ac:dyDescent="0.3">
      <c r="A34" s="1088"/>
      <c r="B34" s="1105" t="s">
        <v>521</v>
      </c>
      <c r="C34" s="1103" t="str">
        <f>EXPORTAR!D36</f>
        <v/>
      </c>
      <c r="D34" s="1102"/>
      <c r="E34" s="1091"/>
      <c r="F34" s="1091"/>
      <c r="G34" s="1091"/>
      <c r="H34" s="1091"/>
      <c r="I34" s="1091"/>
      <c r="J34" s="1097"/>
    </row>
    <row r="35" spans="1:10" ht="16.5" x14ac:dyDescent="0.3">
      <c r="A35" s="1088"/>
      <c r="B35" s="1105" t="s">
        <v>522</v>
      </c>
      <c r="C35" s="1103" t="str">
        <f>EXPORTAR!D34</f>
        <v/>
      </c>
      <c r="D35" s="1102"/>
      <c r="E35" s="1091"/>
      <c r="F35" s="1100"/>
      <c r="G35" s="1091"/>
      <c r="H35" s="1091"/>
      <c r="I35" s="1091"/>
      <c r="J35" s="1097"/>
    </row>
    <row r="36" spans="1:10" x14ac:dyDescent="0.25">
      <c r="A36" s="191"/>
      <c r="B36" s="375"/>
      <c r="C36" s="375"/>
      <c r="D36" s="375"/>
      <c r="E36" s="375"/>
      <c r="F36" s="375"/>
      <c r="G36" s="375"/>
      <c r="H36" s="375"/>
      <c r="I36" s="375"/>
      <c r="J36" s="197"/>
    </row>
    <row r="37" spans="1:10" ht="21" x14ac:dyDescent="0.35">
      <c r="A37" s="370"/>
      <c r="B37" s="375"/>
      <c r="C37" s="375"/>
      <c r="D37" s="375"/>
      <c r="E37" s="375"/>
      <c r="F37" s="375"/>
      <c r="G37" s="375"/>
      <c r="H37" s="375"/>
      <c r="I37" s="375"/>
      <c r="J37" s="197"/>
    </row>
    <row r="38" spans="1:10" ht="21" x14ac:dyDescent="0.35">
      <c r="A38" s="370"/>
      <c r="B38" s="375"/>
      <c r="C38" s="375"/>
      <c r="D38" s="375"/>
      <c r="E38" s="375"/>
      <c r="F38" s="375"/>
      <c r="G38" s="375"/>
      <c r="H38" s="375"/>
      <c r="I38" s="375"/>
      <c r="J38" s="197"/>
    </row>
    <row r="39" spans="1:10" ht="21" x14ac:dyDescent="0.35">
      <c r="A39" s="370"/>
      <c r="B39" s="375"/>
      <c r="C39" s="375"/>
      <c r="D39" s="375"/>
      <c r="E39" s="375"/>
      <c r="F39" s="375"/>
      <c r="G39" s="375"/>
      <c r="H39" s="375"/>
      <c r="I39" s="375"/>
      <c r="J39" s="197"/>
    </row>
    <row r="40" spans="1:10" x14ac:dyDescent="0.25">
      <c r="A40" s="191"/>
      <c r="B40" s="1081"/>
      <c r="C40" s="1082"/>
      <c r="D40" s="1081"/>
      <c r="E40" s="375"/>
      <c r="F40" s="375"/>
      <c r="G40" s="375"/>
      <c r="H40" s="1069"/>
      <c r="I40" s="375"/>
      <c r="J40" s="197"/>
    </row>
    <row r="41" spans="1:10" ht="18.75" x14ac:dyDescent="0.3">
      <c r="A41" s="902"/>
      <c r="B41" s="1084" t="s">
        <v>107</v>
      </c>
      <c r="C41" s="375"/>
      <c r="D41" s="375"/>
      <c r="E41" s="1073"/>
      <c r="F41" s="375"/>
      <c r="G41" s="375"/>
      <c r="H41" s="375"/>
      <c r="I41" s="375"/>
      <c r="J41" s="197"/>
    </row>
    <row r="42" spans="1:10" x14ac:dyDescent="0.25">
      <c r="A42" s="191"/>
      <c r="B42" s="1083" t="s">
        <v>10532</v>
      </c>
      <c r="C42" s="1191"/>
      <c r="D42" s="375"/>
      <c r="E42" s="375"/>
      <c r="F42" s="375"/>
      <c r="G42" s="375"/>
      <c r="H42" s="375"/>
      <c r="I42" s="375"/>
      <c r="J42" s="197"/>
    </row>
    <row r="43" spans="1:10" ht="18.75" x14ac:dyDescent="0.3">
      <c r="A43" s="1074"/>
      <c r="B43" s="201"/>
      <c r="C43" s="1075"/>
      <c r="D43" s="1076"/>
      <c r="E43" s="1076"/>
      <c r="F43" s="201"/>
      <c r="G43" s="201"/>
      <c r="H43" s="1077"/>
      <c r="I43" s="201"/>
      <c r="J43" s="189"/>
    </row>
    <row r="44" spans="1:10" x14ac:dyDescent="0.25">
      <c r="A44" s="1055" t="str">
        <f>IF(OR(ISBLANK(DATOS!W2),DATOS!W2=""),"",DATOS!W2)</f>
        <v>TRAMY.APP TRAMITES DE TRANSITO CRA 69A 93 - 82 APTO (201) - MEDELLIN - 313666 88 94 HOLA@TRAMY.COM</v>
      </c>
    </row>
  </sheetData>
  <mergeCells count="8">
    <mergeCell ref="A1:J1"/>
    <mergeCell ref="A10:J20"/>
    <mergeCell ref="A6:J6"/>
    <mergeCell ref="I4:J4"/>
    <mergeCell ref="A4:H4"/>
    <mergeCell ref="A7:J7"/>
    <mergeCell ref="A8:J8"/>
    <mergeCell ref="I5:J5"/>
  </mergeCells>
  <pageMargins left="0.20833333333333334"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2026-09-01T23:55:37Z</dcterms:modified>
</cp:coreProperties>
</file>