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ork\Documents\Projects\house-lending-bubble\"/>
    </mc:Choice>
  </mc:AlternateContent>
  <xr:revisionPtr revIDLastSave="0" documentId="13_ncr:1_{5F16CE99-A41B-4D3A-9A7D-BA402F6544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  <sheet name="Population" sheetId="3" r:id="rId2"/>
    <sheet name="GDP" sheetId="4" r:id="rId3"/>
    <sheet name="Lending Austria" sheetId="17" r:id="rId4"/>
    <sheet name="Lending Bulgaria" sheetId="18" r:id="rId5"/>
    <sheet name="Lending Cyprus" sheetId="8" r:id="rId6"/>
    <sheet name="Lending France" sheetId="9" r:id="rId7"/>
    <sheet name="Lending Germany" sheetId="10" r:id="rId8"/>
    <sheet name="Lending USA" sheetId="19" r:id="rId9"/>
  </sheets>
  <definedNames>
    <definedName name="_xlcn.WorksheetConnection_Result.xlsxGDP1" hidden="1">GDP[]</definedName>
    <definedName name="_xlcn.WorksheetConnection_Result.xlsxPopulation1" hidden="1">Population[]</definedName>
    <definedName name="ExternalData_1" localSheetId="2" hidden="1">GDP!$A$1:$F$7</definedName>
    <definedName name="ExternalData_1" localSheetId="1" hidden="1">Population!$A$1:$F$7</definedName>
    <definedName name="ExternalData_2" localSheetId="5" hidden="1">'Lending Cyprus'!$A$1:$G$3</definedName>
    <definedName name="ExternalData_2" localSheetId="6" hidden="1">'Lending France'!$A$1:$G$3</definedName>
    <definedName name="ExternalData_2" localSheetId="7" hidden="1">'Lending Germany'!$A$1:$G$3</definedName>
    <definedName name="ExternalData_3" localSheetId="3" hidden="1">'Lending Austria'!$A$1:$G$3</definedName>
    <definedName name="ExternalData_3" localSheetId="4" hidden="1">'Lending Bulgaria'!$A$1:$G$3</definedName>
    <definedName name="FilePath">Report!$P$2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pulation" name="Population" connection="WorksheetConnection_Result.xlsx!Population"/>
          <x15:modelTable id="GDP" name="GDP" connection="WorksheetConnection_Result.xlsx!GDP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K10" i="1"/>
  <c r="L10" i="1"/>
  <c r="M10" i="1"/>
  <c r="N10" i="1"/>
  <c r="J10" i="1"/>
  <c r="K7" i="1"/>
  <c r="L7" i="1"/>
  <c r="M7" i="1"/>
  <c r="N7" i="1"/>
  <c r="K6" i="1"/>
  <c r="L6" i="1"/>
  <c r="M6" i="1"/>
  <c r="N6" i="1"/>
  <c r="K5" i="1"/>
  <c r="L5" i="1"/>
  <c r="M5" i="1"/>
  <c r="N5" i="1"/>
  <c r="K4" i="1"/>
  <c r="L4" i="1"/>
  <c r="M4" i="1"/>
  <c r="N4" i="1"/>
  <c r="J4" i="1"/>
  <c r="K3" i="1"/>
  <c r="L3" i="1"/>
  <c r="M3" i="1"/>
  <c r="N3" i="1"/>
  <c r="J7" i="1"/>
  <c r="J6" i="1"/>
  <c r="J5" i="1"/>
  <c r="J3" i="1"/>
  <c r="D10" i="1"/>
  <c r="E10" i="1"/>
  <c r="F10" i="1"/>
  <c r="G10" i="1"/>
  <c r="C10" i="1"/>
  <c r="D7" i="1"/>
  <c r="E7" i="1"/>
  <c r="F7" i="1"/>
  <c r="G7" i="1"/>
  <c r="C7" i="1"/>
  <c r="D6" i="1"/>
  <c r="E6" i="1"/>
  <c r="F6" i="1"/>
  <c r="G6" i="1"/>
  <c r="C6" i="1"/>
  <c r="D5" i="1"/>
  <c r="E5" i="1"/>
  <c r="F5" i="1"/>
  <c r="G5" i="1"/>
  <c r="C5" i="1"/>
  <c r="D3" i="1"/>
  <c r="E3" i="1"/>
  <c r="F3" i="1"/>
  <c r="G3" i="1"/>
  <c r="C3" i="1"/>
  <c r="D4" i="1"/>
  <c r="E4" i="1"/>
  <c r="F4" i="1"/>
  <c r="G4" i="1"/>
  <c r="C4" i="1"/>
  <c r="E3" i="19"/>
  <c r="D3" i="19"/>
  <c r="C3" i="19"/>
  <c r="B3" i="19"/>
  <c r="A3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E752E-EF18-43D6-9D43-D6FDE83DE3D6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E20448A-F94A-428C-9116-AC3AE5862F93}" name="WorksheetConnection_Result.xlsx!GDP" type="102" refreshedVersion="8" minRefreshableVersion="5">
    <extLst>
      <ext xmlns:x15="http://schemas.microsoft.com/office/spreadsheetml/2010/11/main" uri="{DE250136-89BD-433C-8126-D09CA5730AF9}">
        <x15:connection id="GDP">
          <x15:rangePr sourceName="_xlcn.WorksheetConnection_Result.xlsxGDP1"/>
        </x15:connection>
      </ext>
    </extLst>
  </connection>
  <connection id="3" xr16:uid="{0E7E7685-2BCB-487C-8CAA-877CEFA92EFA}" name="WorksheetConnection_Result.xlsx!Population" type="102" refreshedVersion="8" minRefreshableVersion="5">
    <extLst>
      <ext xmlns:x15="http://schemas.microsoft.com/office/spreadsheetml/2010/11/main" uri="{DE250136-89BD-433C-8126-D09CA5730AF9}">
        <x15:connection id="Population" autoDelete="1">
          <x15:rangePr sourceName="_xlcn.WorksheetConnection_Result.xlsxPopulation1"/>
        </x15:connection>
      </ext>
    </extLst>
  </connection>
  <connection id="4" xr16:uid="{1B44BA41-C90E-4C72-B8E5-5F01FDC92388}" keepAlive="1" name="Запрос — DATA" description="Соединение с запросом &quot;DATA&quot; в книге." type="5" refreshedVersion="0" background="1">
    <dbPr connection="Provider=Microsoft.Mashup.OleDb.1;Data Source=$Workbook$;Location=DATA;Extended Properties=&quot;&quot;" command="SELECT * FROM [DATA]"/>
  </connection>
  <connection id="5" xr16:uid="{0BB310F8-CEC5-405D-9CE4-F47AC90C17D3}" keepAlive="1" name="Запрос — DATA (2)" description="Соединение с запросом &quot;DATA (2)&quot; в книге." type="5" refreshedVersion="8" background="1" saveData="1">
    <dbPr connection="Provider=Microsoft.Mashup.OleDb.1;Data Source=$Workbook$;Location=&quot;DATA (2)&quot;;Extended Properties=&quot;&quot;" command="SELECT * FROM [DATA (2)]"/>
  </connection>
  <connection id="6" xr16:uid="{FD9EC330-4AC9-471D-A308-0E780EC4AEDD}" keepAlive="1" name="Запрос — DATA (3)" description="Соединение с запросом &quot;DATA (3)&quot; в книге." type="5" refreshedVersion="8" background="1" saveData="1">
    <dbPr connection="Provider=Microsoft.Mashup.OleDb.1;Data Source=$Workbook$;Location=&quot;DATA (3)&quot;;Extended Properties=&quot;&quot;" command="SELECT * FROM [DATA (3)]"/>
  </connection>
  <connection id="7" xr16:uid="{ED602338-DD99-4034-B173-1FC2BEB5F328}" keepAlive="1" name="Запрос — DATA (4)" description="Соединение с запросом &quot;DATA (4)&quot; в книге." type="5" refreshedVersion="8" background="1" saveData="1">
    <dbPr connection="Provider=Microsoft.Mashup.OleDb.1;Data Source=$Workbook$;Location=&quot;DATA (4)&quot;;Extended Properties=&quot;&quot;" command="SELECT * FROM [DATA (4)]"/>
  </connection>
  <connection id="8" xr16:uid="{1D673CC2-DF04-49BA-8B38-B70BB3269027}" keepAlive="1" name="Запрос — DATA (5)" description="Соединение с запросом &quot;DATA (5)&quot; в книге." type="5" refreshedVersion="8" background="1" saveData="1">
    <dbPr connection="Provider=Microsoft.Mashup.OleDb.1;Data Source=$Workbook$;Location=&quot;DATA (5)&quot;;Extended Properties=&quot;&quot;" command="SELECT * FROM [DATA (5)]"/>
  </connection>
  <connection id="9" xr16:uid="{156EEEF6-58C1-46F1-B243-92321C8A863B}" keepAlive="1" name="Запрос — DATA (6)" description="Соединение с запросом &quot;DATA (6)&quot; в книге." type="5" refreshedVersion="8" background="1" saveData="1">
    <dbPr connection="Provider=Microsoft.Mashup.OleDb.1;Data Source=$Workbook$;Location=&quot;DATA (6)&quot;;Extended Properties=&quot;&quot;" command="SELECT * FROM [DATA (6)]"/>
  </connection>
  <connection id="10" xr16:uid="{B673A15B-B88D-476B-BAC7-4DE8C3308656}" keepAlive="1" name="Запрос — DATA(BSI)" description="Соединение с запросом &quot;DATA(BSI)&quot; в книге." type="5" refreshedVersion="8" background="1" saveData="1">
    <dbPr connection="Provider=Microsoft.Mashup.OleDb.1;Data Source=$Workbook$;Location=DATA(BSI);Extended Properties=&quot;&quot;" command="SELECT * FROM [DATA(BSI)]"/>
  </connection>
  <connection id="11" xr16:uid="{F8C6CE6A-3CC3-4668-A034-184058806C07}" keepAlive="1" name="Запрос — FRED Graph" description="Соединение с запросом &quot;FRED Graph&quot; в книге." type="5" refreshedVersion="8" background="1" saveData="1">
    <dbPr connection="Provider=Microsoft.Mashup.OleDb.1;Data Source=$Workbook$;Location=&quot;FRED Graph&quot;;Extended Properties=&quot;&quot;" command="SELECT * FROM [FRED Graph]"/>
  </connection>
  <connection id="12" xr16:uid="{0BC54522-B19F-4180-8CE8-5BE79D9FE18A}" keepAlive="1" name="Запрос — Lending_Austria" description="Соединение с запросом &quot;Lending_Austria&quot; в книге." type="5" refreshedVersion="8" background="1" saveData="1">
    <dbPr connection="Provider=Microsoft.Mashup.OleDb.1;Data Source=$Workbook$;Location=Lending_Austria;Extended Properties=&quot;&quot;" command="SELECT * FROM [Lending_Austria]"/>
  </connection>
  <connection id="13" xr16:uid="{BB99BEA1-029D-4BA7-9128-48F4740A00E0}" keepAlive="1" name="Запрос — Worksheet" description="Соединение с запросом &quot;Worksheet&quot; в книге." type="5" refreshedVersion="8" background="1" saveData="1">
    <dbPr connection="Provider=Microsoft.Mashup.OleDb.1;Data Source=$Workbook$;Location=Worksheet;Extended Properties=&quot;&quot;" command="SELECT * FROM [Worksheet]"/>
  </connection>
  <connection id="14" xr16:uid="{E1524142-F9E6-4653-B9E3-37045423436A}" keepAlive="1" name="Запрос — Worksheet (2)" description="Соединение с запросом &quot;Worksheet (2)&quot; в книге." type="5" refreshedVersion="8" background="1" saveData="1">
    <dbPr connection="Provider=Microsoft.Mashup.OleDb.1;Data Source=$Workbook$;Location=&quot;Worksheet (2)&quot;;Extended Properties=&quot;&quot;" command="SELECT * FROM [Worksheet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<sst xmlns="http://schemas.openxmlformats.org/spreadsheetml/2006/main" count="73" uniqueCount="27">
  <si>
    <t>Column3</t>
  </si>
  <si>
    <t>Column4</t>
  </si>
  <si>
    <t>Austria</t>
  </si>
  <si>
    <t>Bulgaria</t>
  </si>
  <si>
    <t>Cyprus</t>
  </si>
  <si>
    <t>Germany</t>
  </si>
  <si>
    <t>France</t>
  </si>
  <si>
    <t>Column1</t>
  </si>
  <si>
    <t>Column2</t>
  </si>
  <si>
    <t>Column5</t>
  </si>
  <si>
    <t>Column6</t>
  </si>
  <si>
    <t>Column7</t>
  </si>
  <si>
    <t>United States</t>
  </si>
  <si>
    <t>2018</t>
  </si>
  <si>
    <t>2019</t>
  </si>
  <si>
    <t>2020</t>
  </si>
  <si>
    <t>2021</t>
  </si>
  <si>
    <t>2022</t>
  </si>
  <si>
    <t>Country</t>
  </si>
  <si>
    <t>Объем ипотечного портфеля к населению</t>
  </si>
  <si>
    <t>Объем ипотечного портфеля к номинальному ВВП</t>
  </si>
  <si>
    <t>Австрия</t>
  </si>
  <si>
    <t>Болгария</t>
  </si>
  <si>
    <t>Кипр</t>
  </si>
  <si>
    <t>Германия</t>
  </si>
  <si>
    <t>Франция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</si>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</sst>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Ипотека / ВВП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Report!$J$2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Report!$J$3:$J$7</c15:sqref>
                  </c15:fullRef>
                </c:ext>
              </c:extLst>
              <c:f>Report!$J$3</c:f>
              <c:numCache>
                <c:formatCode>General</c:formatCode>
                <c:ptCount val="1"/>
                <c:pt idx="0">
                  <c:v>27.71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6-48AE-B984-FE5AF18C24B5}"/>
            </c:ext>
          </c:extLst>
        </c:ser>
        <c:ser>
          <c:idx val="1"/>
          <c:order val="1"/>
          <c:tx>
            <c:strRef>
              <c:f>Report!$K$2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Report!$K$3:$K$7</c15:sqref>
                  </c15:fullRef>
                </c:ext>
              </c:extLst>
              <c:f>Report!$K$3</c:f>
              <c:numCache>
                <c:formatCode>General</c:formatCode>
                <c:ptCount val="1"/>
                <c:pt idx="0">
                  <c:v>29.87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6-48AE-B984-FE5AF18C24B5}"/>
            </c:ext>
          </c:extLst>
        </c:ser>
        <c:ser>
          <c:idx val="2"/>
          <c:order val="2"/>
          <c:tx>
            <c:strRef>
              <c:f>Report!$L$2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Report!$L$3:$L$7</c15:sqref>
                  </c15:fullRef>
                </c:ext>
              </c:extLst>
              <c:f>Report!$L$3</c:f>
              <c:numCache>
                <c:formatCode>General</c:formatCode>
                <c:ptCount val="1"/>
                <c:pt idx="0">
                  <c:v>32.06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96-48AE-B984-FE5AF18C24B5}"/>
            </c:ext>
          </c:extLst>
        </c:ser>
        <c:ser>
          <c:idx val="3"/>
          <c:order val="3"/>
          <c:tx>
            <c:strRef>
              <c:f>Report!$M$2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Report!$M$3:$M$7</c15:sqref>
                  </c15:fullRef>
                </c:ext>
              </c:extLst>
              <c:f>Report!$M$3</c:f>
              <c:numCache>
                <c:formatCode>General</c:formatCode>
                <c:ptCount val="1"/>
                <c:pt idx="0">
                  <c:v>31.28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96-48AE-B984-FE5AF18C24B5}"/>
            </c:ext>
          </c:extLst>
        </c:ser>
        <c:ser>
          <c:idx val="4"/>
          <c:order val="4"/>
          <c:tx>
            <c:strRef>
              <c:f>Report!$N$2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Report!$N$3:$N$7</c15:sqref>
                  </c15:fullRef>
                </c:ext>
              </c:extLst>
              <c:f>Report!$N$3</c:f>
              <c:numCache>
                <c:formatCode>General</c:formatCode>
                <c:ptCount val="1"/>
                <c:pt idx="0">
                  <c:v>34.119999999999997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96-48AE-B984-FE5AF18C2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8345455"/>
        <c:axId val="1548563775"/>
      </c:barChart>
      <c:catAx>
        <c:axId val="154834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563775"/>
        <c:crosses val="autoZero"/>
        <c:auto val="1"/>
        <c:lblAlgn val="ctr"/>
        <c:lblOffset val="100"/>
        <c:noMultiLvlLbl val="0"/>
      </c:catAx>
      <c:valAx>
        <c:axId val="154856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ВВП,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34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Ипотека / Население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Report!$C$3:$C$7</c15:sqref>
                  </c15:fullRef>
                </c:ext>
              </c:extLst>
              <c:f>Report!$C$3</c:f>
              <c:numCache>
                <c:formatCode>General</c:formatCode>
                <c:ptCount val="1"/>
                <c:pt idx="0">
                  <c:v>12399.48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8-40D7-9628-355BA1B7387F}"/>
            </c:ext>
          </c:extLst>
        </c:ser>
        <c:ser>
          <c:idx val="1"/>
          <c:order val="1"/>
          <c:tx>
            <c:strRef>
              <c:f>Report!$D$2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Report!$D$3:$D$7</c15:sqref>
                  </c15:fullRef>
                </c:ext>
              </c:extLst>
              <c:f>Report!$D$3</c:f>
              <c:numCache>
                <c:formatCode>General</c:formatCode>
                <c:ptCount val="1"/>
                <c:pt idx="0">
                  <c:v>13006.06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8-40D7-9628-355BA1B7387F}"/>
            </c:ext>
          </c:extLst>
        </c:ser>
        <c:ser>
          <c:idx val="2"/>
          <c:order val="2"/>
          <c:tx>
            <c:strRef>
              <c:f>Report!$E$2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Report!$E$3:$E$7</c15:sqref>
                  </c15:fullRef>
                </c:ext>
              </c:extLst>
              <c:f>Report!$E$3</c:f>
              <c:numCache>
                <c:formatCode>General</c:formatCode>
                <c:ptCount val="1"/>
                <c:pt idx="0">
                  <c:v>13603.61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D8-40D7-9628-355BA1B7387F}"/>
            </c:ext>
          </c:extLst>
        </c:ser>
        <c:ser>
          <c:idx val="3"/>
          <c:order val="3"/>
          <c:tx>
            <c:strRef>
              <c:f>Report!$F$2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Report!$F$3:$F$7</c15:sqref>
                  </c15:fullRef>
                </c:ext>
              </c:extLst>
              <c:f>Report!$F$3</c:f>
              <c:numCache>
                <c:formatCode>General</c:formatCode>
                <c:ptCount val="1"/>
                <c:pt idx="0">
                  <c:v>14557.24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D8-40D7-9628-355BA1B7387F}"/>
            </c:ext>
          </c:extLst>
        </c:ser>
        <c:ser>
          <c:idx val="4"/>
          <c:order val="4"/>
          <c:tx>
            <c:strRef>
              <c:f>Report!$G$2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Report!$B$3</c:f>
              <c:strCache>
                <c:ptCount val="1"/>
                <c:pt idx="0">
                  <c:v>Австрия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Report!$G$3:$G$7</c15:sqref>
                  </c15:fullRef>
                </c:ext>
              </c:extLst>
              <c:f>Report!$G$3</c:f>
              <c:numCache>
                <c:formatCode>General</c:formatCode>
                <c:ptCount val="1"/>
                <c:pt idx="0">
                  <c:v>15451.96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D8-40D7-9628-355BA1B73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381327"/>
        <c:axId val="1624025775"/>
      </c:barChart>
      <c:catAx>
        <c:axId val="27838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4025775"/>
        <c:crosses val="autoZero"/>
        <c:auto val="1"/>
        <c:lblAlgn val="ctr"/>
        <c:lblOffset val="100"/>
        <c:noMultiLvlLbl val="0"/>
      </c:catAx>
      <c:valAx>
        <c:axId val="16240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чел, </a:t>
                </a:r>
                <a:r>
                  <a:rPr lang="en-US"/>
                  <a:t>EUR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838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Ипотека / Население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Report!$C$9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Report!$B$10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Report!$C$10</c:f>
              <c:numCache>
                <c:formatCode>General</c:formatCode>
                <c:ptCount val="1"/>
                <c:pt idx="0">
                  <c:v>2327.9699999999998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A-4D54-B91F-9A37D0EA42D6}"/>
            </c:ext>
          </c:extLst>
        </c:ser>
        <c:ser>
          <c:idx val="1"/>
          <c:order val="1"/>
          <c:tx>
            <c:strRef>
              <c:f>Report!$D$9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Report!$B$10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Report!$D$10</c:f>
              <c:numCache>
                <c:formatCode>General</c:formatCode>
                <c:ptCount val="1"/>
                <c:pt idx="0">
                  <c:v>1787.7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A-4D54-B91F-9A37D0EA42D6}"/>
            </c:ext>
          </c:extLst>
        </c:ser>
        <c:ser>
          <c:idx val="2"/>
          <c:order val="2"/>
          <c:tx>
            <c:strRef>
              <c:f>Report!$E$9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Report!$B$10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Report!$E$10</c:f>
              <c:numCache>
                <c:formatCode>General</c:formatCode>
                <c:ptCount val="1"/>
                <c:pt idx="0">
                  <c:v>1836.12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3A-4D54-B91F-9A37D0EA42D6}"/>
            </c:ext>
          </c:extLst>
        </c:ser>
        <c:ser>
          <c:idx val="3"/>
          <c:order val="3"/>
          <c:tx>
            <c:strRef>
              <c:f>Report!$F$9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Report!$B$10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Report!$F$10</c:f>
              <c:numCache>
                <c:formatCode>General</c:formatCode>
                <c:ptCount val="1"/>
                <c:pt idx="0">
                  <c:v>1178.52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3A-4D54-B91F-9A37D0EA42D6}"/>
            </c:ext>
          </c:extLst>
        </c:ser>
        <c:ser>
          <c:idx val="4"/>
          <c:order val="4"/>
          <c:tx>
            <c:strRef>
              <c:f>Report!$G$9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Report!$B$10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Report!$G$10</c:f>
              <c:numCache>
                <c:formatCode>General</c:formatCode>
                <c:ptCount val="1"/>
                <c:pt idx="0">
                  <c:v>1108.8499999999999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3A-4D54-B91F-9A37D0EA4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148719"/>
        <c:axId val="280920623"/>
      </c:barChart>
      <c:catAx>
        <c:axId val="15491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0920623"/>
        <c:crosses val="autoZero"/>
        <c:auto val="1"/>
        <c:lblAlgn val="ctr"/>
        <c:lblOffset val="100"/>
        <c:noMultiLvlLbl val="0"/>
      </c:catAx>
      <c:valAx>
        <c:axId val="28092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чел, </a:t>
                </a:r>
                <a:r>
                  <a:rPr lang="en-US"/>
                  <a:t>EUR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91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Ипотека</a:t>
            </a:r>
            <a:r>
              <a:rPr lang="ru-RU" baseline="0"/>
              <a:t> / ВВП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Report!$J$9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Report!$I$10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Report!$J$10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8-4C98-9E3F-1BFA395A383E}"/>
            </c:ext>
          </c:extLst>
        </c:ser>
        <c:ser>
          <c:idx val="1"/>
          <c:order val="1"/>
          <c:tx>
            <c:strRef>
              <c:f>Report!$K$9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Report!$I$10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Report!$K$10</c:f>
              <c:numCache>
                <c:formatCode>General</c:formatCode>
                <c:ptCount val="1"/>
                <c:pt idx="0">
                  <c:v>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58-4C98-9E3F-1BFA395A383E}"/>
            </c:ext>
          </c:extLst>
        </c:ser>
        <c:ser>
          <c:idx val="2"/>
          <c:order val="2"/>
          <c:tx>
            <c:strRef>
              <c:f>Report!$L$9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Report!$I$10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Report!$L$10</c:f>
              <c:numCache>
                <c:formatCode>General</c:formatCode>
                <c:ptCount val="1"/>
                <c:pt idx="0">
                  <c:v>3.32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58-4C98-9E3F-1BFA395A383E}"/>
            </c:ext>
          </c:extLst>
        </c:ser>
        <c:ser>
          <c:idx val="3"/>
          <c:order val="3"/>
          <c:tx>
            <c:strRef>
              <c:f>Report!$M$9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Report!$I$10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Report!$M$10</c:f>
              <c:numCache>
                <c:formatCode>General</c:formatCode>
                <c:ptCount val="1"/>
                <c:pt idx="0">
                  <c:v>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58-4C98-9E3F-1BFA395A383E}"/>
            </c:ext>
          </c:extLst>
        </c:ser>
        <c:ser>
          <c:idx val="4"/>
          <c:order val="4"/>
          <c:tx>
            <c:strRef>
              <c:f>Report!$N$9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Report!$I$10</c:f>
              <c:strCache>
                <c:ptCount val="1"/>
                <c:pt idx="0">
                  <c:v>США</c:v>
                </c:pt>
              </c:strCache>
            </c:strRef>
          </c:cat>
          <c:val>
            <c:numRef>
              <c:f>Report!$N$10</c:f>
              <c:numCache>
                <c:formatCode>General</c:formatCode>
                <c:ptCount val="1"/>
                <c:pt idx="0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58-4C98-9E3F-1BFA395A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018799"/>
        <c:axId val="1548564255"/>
      </c:barChart>
      <c:catAx>
        <c:axId val="154901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564255"/>
        <c:crosses val="autoZero"/>
        <c:auto val="1"/>
        <c:lblAlgn val="ctr"/>
        <c:lblOffset val="100"/>
        <c:noMultiLvlLbl val="0"/>
      </c:catAx>
      <c:valAx>
        <c:axId val="15485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ВВП,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901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Ипотека / Население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Report!$C$3:$C$7</c15:sqref>
                  </c15:fullRef>
                </c:ext>
              </c:extLst>
              <c:f>Report!$C$4</c:f>
              <c:numCache>
                <c:formatCode>General</c:formatCode>
                <c:ptCount val="1"/>
                <c:pt idx="0">
                  <c:v>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7-4D27-8EBA-B3A27F87421C}"/>
            </c:ext>
          </c:extLst>
        </c:ser>
        <c:ser>
          <c:idx val="1"/>
          <c:order val="1"/>
          <c:tx>
            <c:strRef>
              <c:f>Report!$D$2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Report!$D$3:$D$7</c15:sqref>
                  </c15:fullRef>
                </c:ext>
              </c:extLst>
              <c:f>Report!$D$4</c:f>
              <c:numCache>
                <c:formatCode>General</c:formatCode>
                <c:ptCount val="1"/>
                <c:pt idx="0">
                  <c:v>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7-4D27-8EBA-B3A27F87421C}"/>
            </c:ext>
          </c:extLst>
        </c:ser>
        <c:ser>
          <c:idx val="2"/>
          <c:order val="2"/>
          <c:tx>
            <c:strRef>
              <c:f>Report!$E$2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Report!$E$3:$E$7</c15:sqref>
                  </c15:fullRef>
                </c:ext>
              </c:extLst>
              <c:f>Report!$E$4</c:f>
              <c:numCache>
                <c:formatCode>General</c:formatCode>
                <c:ptCount val="1"/>
                <c:pt idx="0">
                  <c:v>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57-4D27-8EBA-B3A27F87421C}"/>
            </c:ext>
          </c:extLst>
        </c:ser>
        <c:ser>
          <c:idx val="3"/>
          <c:order val="3"/>
          <c:tx>
            <c:strRef>
              <c:f>Report!$F$2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Report!$F$3:$F$7</c15:sqref>
                  </c15:fullRef>
                </c:ext>
              </c:extLst>
              <c:f>Report!$F$4</c:f>
              <c:numCache>
                <c:formatCode>General</c:formatCode>
                <c:ptCount val="1"/>
                <c:pt idx="0">
                  <c:v>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57-4D27-8EBA-B3A27F87421C}"/>
            </c:ext>
          </c:extLst>
        </c:ser>
        <c:ser>
          <c:idx val="4"/>
          <c:order val="4"/>
          <c:tx>
            <c:strRef>
              <c:f>Report!$G$2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Report!$G$3:$G$7</c15:sqref>
                  </c15:fullRef>
                </c:ext>
              </c:extLst>
              <c:f>Report!$G$4</c:f>
              <c:numCache>
                <c:formatCode>General</c:formatCode>
                <c:ptCount val="1"/>
                <c:pt idx="0">
                  <c:v>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57-4D27-8EBA-B3A27F874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381327"/>
        <c:axId val="1624025775"/>
      </c:barChart>
      <c:catAx>
        <c:axId val="27838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4025775"/>
        <c:crosses val="autoZero"/>
        <c:auto val="1"/>
        <c:lblAlgn val="ctr"/>
        <c:lblOffset val="100"/>
        <c:noMultiLvlLbl val="0"/>
      </c:catAx>
      <c:valAx>
        <c:axId val="16240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чел, </a:t>
                </a:r>
                <a:r>
                  <a:rPr lang="en-US"/>
                  <a:t>EUR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838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Ипотека / Население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Report!$C$3:$C$7</c15:sqref>
                  </c15:fullRef>
                </c:ext>
              </c:extLst>
              <c:f>Report!$C$5</c:f>
              <c:numCache>
                <c:formatCode>General</c:formatCode>
                <c:ptCount val="1"/>
                <c:pt idx="0">
                  <c:v>8358.07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0-44DA-8ED0-12821FE09ABD}"/>
            </c:ext>
          </c:extLst>
        </c:ser>
        <c:ser>
          <c:idx val="1"/>
          <c:order val="1"/>
          <c:tx>
            <c:strRef>
              <c:f>Report!$D$2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Report!$D$3:$D$7</c15:sqref>
                  </c15:fullRef>
                </c:ext>
              </c:extLst>
              <c:f>Report!$D$5</c:f>
              <c:numCache>
                <c:formatCode>General</c:formatCode>
                <c:ptCount val="1"/>
                <c:pt idx="0">
                  <c:v>7019.65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E0-44DA-8ED0-12821FE09ABD}"/>
            </c:ext>
          </c:extLst>
        </c:ser>
        <c:ser>
          <c:idx val="2"/>
          <c:order val="2"/>
          <c:tx>
            <c:strRef>
              <c:f>Report!$E$2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Report!$E$3:$E$7</c15:sqref>
                  </c15:fullRef>
                </c:ext>
              </c:extLst>
              <c:f>Report!$E$5</c:f>
              <c:numCache>
                <c:formatCode>General</c:formatCode>
                <c:ptCount val="1"/>
                <c:pt idx="0">
                  <c:v>6949.02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E0-44DA-8ED0-12821FE09ABD}"/>
            </c:ext>
          </c:extLst>
        </c:ser>
        <c:ser>
          <c:idx val="3"/>
          <c:order val="3"/>
          <c:tx>
            <c:strRef>
              <c:f>Report!$F$2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Report!$F$3:$F$7</c15:sqref>
                  </c15:fullRef>
                </c:ext>
              </c:extLst>
              <c:f>Report!$F$5</c:f>
              <c:numCache>
                <c:formatCode>General</c:formatCode>
                <c:ptCount val="1"/>
                <c:pt idx="0">
                  <c:v>6816.43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E0-44DA-8ED0-12821FE09ABD}"/>
            </c:ext>
          </c:extLst>
        </c:ser>
        <c:ser>
          <c:idx val="4"/>
          <c:order val="4"/>
          <c:tx>
            <c:strRef>
              <c:f>Report!$G$2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Report!$G$3:$G$7</c15:sqref>
                  </c15:fullRef>
                </c:ext>
              </c:extLst>
              <c:f>Report!$G$5</c:f>
              <c:numCache>
                <c:formatCode>General</c:formatCode>
                <c:ptCount val="1"/>
                <c:pt idx="0">
                  <c:v>6860.5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E0-44DA-8ED0-12821FE09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381327"/>
        <c:axId val="1624025775"/>
      </c:barChart>
      <c:catAx>
        <c:axId val="27838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4025775"/>
        <c:crosses val="autoZero"/>
        <c:auto val="1"/>
        <c:lblAlgn val="ctr"/>
        <c:lblOffset val="100"/>
        <c:noMultiLvlLbl val="0"/>
      </c:catAx>
      <c:valAx>
        <c:axId val="16240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чел, </a:t>
                </a:r>
                <a:r>
                  <a:rPr lang="en-US"/>
                  <a:t>EUR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838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Ипотека / Население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Report!$C$3:$C$7</c15:sqref>
                  </c15:fullRef>
                </c:ext>
              </c:extLst>
              <c:f>Report!$C$6</c:f>
              <c:numCache>
                <c:formatCode>General</c:formatCode>
                <c:ptCount val="1"/>
                <c:pt idx="0">
                  <c:v>14514.56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2-4312-BF64-39F3677958C5}"/>
            </c:ext>
          </c:extLst>
        </c:ser>
        <c:ser>
          <c:idx val="1"/>
          <c:order val="1"/>
          <c:tx>
            <c:strRef>
              <c:f>Report!$D$2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Report!$D$3:$D$7</c15:sqref>
                  </c15:fullRef>
                </c:ext>
              </c:extLst>
              <c:f>Report!$D$6</c:f>
              <c:numCache>
                <c:formatCode>General</c:formatCode>
                <c:ptCount val="1"/>
                <c:pt idx="0">
                  <c:v>15243.47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2-4312-BF64-39F3677958C5}"/>
            </c:ext>
          </c:extLst>
        </c:ser>
        <c:ser>
          <c:idx val="2"/>
          <c:order val="2"/>
          <c:tx>
            <c:strRef>
              <c:f>Report!$E$2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Report!$E$3:$E$7</c15:sqref>
                  </c15:fullRef>
                </c:ext>
              </c:extLst>
              <c:f>Report!$E$6</c:f>
              <c:numCache>
                <c:formatCode>General</c:formatCode>
                <c:ptCount val="1"/>
                <c:pt idx="0">
                  <c:v>16147.49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2-4312-BF64-39F3677958C5}"/>
            </c:ext>
          </c:extLst>
        </c:ser>
        <c:ser>
          <c:idx val="3"/>
          <c:order val="3"/>
          <c:tx>
            <c:strRef>
              <c:f>Report!$F$2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Report!$F$3:$F$7</c15:sqref>
                  </c15:fullRef>
                </c:ext>
              </c:extLst>
              <c:f>Report!$F$6</c:f>
              <c:numCache>
                <c:formatCode>General</c:formatCode>
                <c:ptCount val="1"/>
                <c:pt idx="0">
                  <c:v>17278.53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92-4312-BF64-39F3677958C5}"/>
            </c:ext>
          </c:extLst>
        </c:ser>
        <c:ser>
          <c:idx val="4"/>
          <c:order val="4"/>
          <c:tx>
            <c:strRef>
              <c:f>Report!$G$2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Report!$G$3:$G$7</c15:sqref>
                  </c15:fullRef>
                </c:ext>
              </c:extLst>
              <c:f>Report!$G$6</c:f>
              <c:numCache>
                <c:formatCode>General</c:formatCode>
                <c:ptCount val="1"/>
                <c:pt idx="0">
                  <c:v>18294.77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92-4312-BF64-39F367795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381327"/>
        <c:axId val="1624025775"/>
      </c:barChart>
      <c:catAx>
        <c:axId val="27838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4025775"/>
        <c:crosses val="autoZero"/>
        <c:auto val="1"/>
        <c:lblAlgn val="ctr"/>
        <c:lblOffset val="100"/>
        <c:noMultiLvlLbl val="0"/>
      </c:catAx>
      <c:valAx>
        <c:axId val="16240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чел, </a:t>
                </a:r>
                <a:r>
                  <a:rPr lang="en-US"/>
                  <a:t>EUR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838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Ипотека / Население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Report!$C$3:$C$7</c15:sqref>
                  </c15:fullRef>
                </c:ext>
              </c:extLst>
              <c:f>Report!$C$7</c:f>
              <c:numCache>
                <c:formatCode>General</c:formatCode>
                <c:ptCount val="1"/>
                <c:pt idx="0">
                  <c:v>15105.83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5-4A37-B617-8746EFEF4967}"/>
            </c:ext>
          </c:extLst>
        </c:ser>
        <c:ser>
          <c:idx val="1"/>
          <c:order val="1"/>
          <c:tx>
            <c:strRef>
              <c:f>Report!$D$2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Report!$D$3:$D$7</c15:sqref>
                  </c15:fullRef>
                </c:ext>
              </c:extLst>
              <c:f>Report!$D$7</c:f>
              <c:numCache>
                <c:formatCode>General</c:formatCode>
                <c:ptCount val="1"/>
                <c:pt idx="0">
                  <c:v>15972.55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C5-4A37-B617-8746EFEF4967}"/>
            </c:ext>
          </c:extLst>
        </c:ser>
        <c:ser>
          <c:idx val="2"/>
          <c:order val="2"/>
          <c:tx>
            <c:strRef>
              <c:f>Report!$E$2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Report!$E$3:$E$7</c15:sqref>
                  </c15:fullRef>
                </c:ext>
              </c:extLst>
              <c:f>Report!$E$7</c:f>
              <c:numCache>
                <c:formatCode>General</c:formatCode>
                <c:ptCount val="1"/>
                <c:pt idx="0">
                  <c:v>16979.39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C5-4A37-B617-8746EFEF4967}"/>
            </c:ext>
          </c:extLst>
        </c:ser>
        <c:ser>
          <c:idx val="3"/>
          <c:order val="3"/>
          <c:tx>
            <c:strRef>
              <c:f>Report!$F$2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Report!$F$3:$F$7</c15:sqref>
                  </c15:fullRef>
                </c:ext>
              </c:extLst>
              <c:f>Report!$F$7</c:f>
              <c:numCache>
                <c:formatCode>General</c:formatCode>
                <c:ptCount val="1"/>
                <c:pt idx="0">
                  <c:v>18158.72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C5-4A37-B617-8746EFEF4967}"/>
            </c:ext>
          </c:extLst>
        </c:ser>
        <c:ser>
          <c:idx val="4"/>
          <c:order val="4"/>
          <c:tx>
            <c:strRef>
              <c:f>Report!$G$2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Report!$B$3:$B$7</c15:sqref>
                  </c15:fullRef>
                </c:ext>
              </c:extLst>
              <c:f>Report!$B$7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Report!$G$3:$G$7</c15:sqref>
                  </c15:fullRef>
                </c:ext>
              </c:extLst>
              <c:f>Report!$G$7</c:f>
              <c:numCache>
                <c:formatCode>General</c:formatCode>
                <c:ptCount val="1"/>
                <c:pt idx="0">
                  <c:v>19168.98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C5-4A37-B617-8746EFEF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381327"/>
        <c:axId val="1624025775"/>
      </c:barChart>
      <c:catAx>
        <c:axId val="27838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4025775"/>
        <c:crosses val="autoZero"/>
        <c:auto val="1"/>
        <c:lblAlgn val="ctr"/>
        <c:lblOffset val="100"/>
        <c:noMultiLvlLbl val="0"/>
      </c:catAx>
      <c:valAx>
        <c:axId val="16240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чел, </a:t>
                </a:r>
                <a:r>
                  <a:rPr lang="en-US"/>
                  <a:t>EUR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838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Ипотека / ВВП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Report!$J$2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Report!$J$3:$J$7</c15:sqref>
                  </c15:fullRef>
                </c:ext>
              </c:extLst>
              <c:f>Report!$J$4</c:f>
              <c:numCache>
                <c:formatCode>General</c:formatCode>
                <c:ptCount val="1"/>
                <c:pt idx="0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0-404B-8410-FE1B6888C6AA}"/>
            </c:ext>
          </c:extLst>
        </c:ser>
        <c:ser>
          <c:idx val="1"/>
          <c:order val="1"/>
          <c:tx>
            <c:strRef>
              <c:f>Report!$K$2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Report!$K$3:$K$7</c15:sqref>
                  </c15:fullRef>
                </c:ext>
              </c:extLst>
              <c:f>Report!$K$4</c:f>
              <c:numCache>
                <c:formatCode>General</c:formatCode>
                <c:ptCount val="1"/>
                <c:pt idx="0">
                  <c:v>2.7E-2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0-404B-8410-FE1B6888C6AA}"/>
            </c:ext>
          </c:extLst>
        </c:ser>
        <c:ser>
          <c:idx val="2"/>
          <c:order val="2"/>
          <c:tx>
            <c:strRef>
              <c:f>Report!$L$2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Report!$L$3:$L$7</c15:sqref>
                  </c15:fullRef>
                </c:ext>
              </c:extLst>
              <c:f>Report!$L$4</c:f>
              <c:numCache>
                <c:formatCode>General</c:formatCode>
                <c:ptCount val="1"/>
                <c:pt idx="0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0-404B-8410-FE1B6888C6AA}"/>
            </c:ext>
          </c:extLst>
        </c:ser>
        <c:ser>
          <c:idx val="3"/>
          <c:order val="3"/>
          <c:tx>
            <c:strRef>
              <c:f>Report!$M$2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Report!$M$3:$M$7</c15:sqref>
                  </c15:fullRef>
                </c:ext>
              </c:extLst>
              <c:f>Report!$M$4</c:f>
              <c:numCache>
                <c:formatCode>General</c:formatCode>
                <c:ptCount val="1"/>
                <c:pt idx="0">
                  <c:v>2.5999999999999999E-2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30-404B-8410-FE1B6888C6AA}"/>
            </c:ext>
          </c:extLst>
        </c:ser>
        <c:ser>
          <c:idx val="4"/>
          <c:order val="4"/>
          <c:tx>
            <c:strRef>
              <c:f>Report!$N$2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Report!$I$4</c:f>
              <c:strCache>
                <c:ptCount val="1"/>
                <c:pt idx="0">
                  <c:v>Болгария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Report!$N$3:$N$7</c15:sqref>
                  </c15:fullRef>
                </c:ext>
              </c:extLst>
              <c:f>Report!$N$4</c:f>
              <c:numCache>
                <c:formatCode>General</c:formatCode>
                <c:ptCount val="1"/>
                <c:pt idx="0">
                  <c:v>2.5999999999999999E-2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30-404B-8410-FE1B6888C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8345455"/>
        <c:axId val="1548563775"/>
      </c:barChart>
      <c:catAx>
        <c:axId val="154834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563775"/>
        <c:crosses val="autoZero"/>
        <c:auto val="1"/>
        <c:lblAlgn val="ctr"/>
        <c:lblOffset val="100"/>
        <c:noMultiLvlLbl val="0"/>
      </c:catAx>
      <c:valAx>
        <c:axId val="154856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ВВП,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34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Ипотека / ВВП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Report!$J$2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Report!$J$3:$J$7</c15:sqref>
                  </c15:fullRef>
                </c:ext>
              </c:extLst>
              <c:f>Report!$J$5</c:f>
              <c:numCache>
                <c:formatCode>General</c:formatCode>
                <c:ptCount val="1"/>
                <c:pt idx="0">
                  <c:v>45.9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4-457E-A83D-1CC90BD83077}"/>
            </c:ext>
          </c:extLst>
        </c:ser>
        <c:ser>
          <c:idx val="1"/>
          <c:order val="1"/>
          <c:tx>
            <c:strRef>
              <c:f>Report!$K$2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Report!$K$3:$K$7</c15:sqref>
                  </c15:fullRef>
                </c:ext>
              </c:extLst>
              <c:f>Report!$K$5</c:f>
              <c:numCache>
                <c:formatCode>General</c:formatCode>
                <c:ptCount val="1"/>
                <c:pt idx="0">
                  <c:v>38.229999999999997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4-457E-A83D-1CC90BD83077}"/>
            </c:ext>
          </c:extLst>
        </c:ser>
        <c:ser>
          <c:idx val="2"/>
          <c:order val="2"/>
          <c:tx>
            <c:strRef>
              <c:f>Report!$L$2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Report!$L$3:$L$7</c15:sqref>
                  </c15:fullRef>
                </c:ext>
              </c:extLst>
              <c:f>Report!$L$5</c:f>
              <c:numCache>
                <c:formatCode>General</c:formatCode>
                <c:ptCount val="1"/>
                <c:pt idx="0">
                  <c:v>39.200000000000003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4-457E-A83D-1CC90BD83077}"/>
            </c:ext>
          </c:extLst>
        </c:ser>
        <c:ser>
          <c:idx val="3"/>
          <c:order val="3"/>
          <c:tx>
            <c:strRef>
              <c:f>Report!$M$2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Report!$M$3:$M$7</c15:sqref>
                  </c15:fullRef>
                </c:ext>
              </c:extLst>
              <c:f>Report!$M$5</c:f>
              <c:numCache>
                <c:formatCode>General</c:formatCode>
                <c:ptCount val="1"/>
                <c:pt idx="0">
                  <c:v>33.08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F4-457E-A83D-1CC90BD83077}"/>
            </c:ext>
          </c:extLst>
        </c:ser>
        <c:ser>
          <c:idx val="4"/>
          <c:order val="4"/>
          <c:tx>
            <c:strRef>
              <c:f>Report!$N$2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Report!$I$5</c:f>
              <c:strCache>
                <c:ptCount val="1"/>
                <c:pt idx="0">
                  <c:v>Кипр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Report!$N$3:$N$7</c15:sqref>
                  </c15:fullRef>
                </c:ext>
              </c:extLst>
              <c:f>Report!$N$5</c:f>
              <c:numCache>
                <c:formatCode>General</c:formatCode>
                <c:ptCount val="1"/>
                <c:pt idx="0">
                  <c:v>33.76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F4-457E-A83D-1CC90BD83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8345455"/>
        <c:axId val="1548563775"/>
      </c:barChart>
      <c:catAx>
        <c:axId val="154834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563775"/>
        <c:crosses val="autoZero"/>
        <c:auto val="1"/>
        <c:lblAlgn val="ctr"/>
        <c:lblOffset val="100"/>
        <c:noMultiLvlLbl val="0"/>
      </c:catAx>
      <c:valAx>
        <c:axId val="154856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ВВП,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34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Ипотека / ВВП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Report!$J$2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Report!$J$3:$J$7</c15:sqref>
                  </c15:fullRef>
                </c:ext>
              </c:extLst>
              <c:f>Report!$J$6</c:f>
              <c:numCache>
                <c:formatCode>General</c:formatCode>
                <c:ptCount val="1"/>
                <c:pt idx="0">
                  <c:v>34.82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2-4DCC-9E95-A740A836AA60}"/>
            </c:ext>
          </c:extLst>
        </c:ser>
        <c:ser>
          <c:idx val="1"/>
          <c:order val="1"/>
          <c:tx>
            <c:strRef>
              <c:f>Report!$K$2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Report!$K$3:$K$7</c15:sqref>
                  </c15:fullRef>
                </c:ext>
              </c:extLst>
              <c:f>Report!$K$6</c:f>
              <c:numCache>
                <c:formatCode>General</c:formatCode>
                <c:ptCount val="1"/>
                <c:pt idx="0">
                  <c:v>37.450000000000003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22-4DCC-9E95-A740A836AA60}"/>
            </c:ext>
          </c:extLst>
        </c:ser>
        <c:ser>
          <c:idx val="2"/>
          <c:order val="2"/>
          <c:tx>
            <c:strRef>
              <c:f>Report!$L$2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Report!$L$3:$L$7</c15:sqref>
                  </c15:fullRef>
                </c:ext>
              </c:extLst>
              <c:f>Report!$L$6</c:f>
              <c:numCache>
                <c:formatCode>General</c:formatCode>
                <c:ptCount val="1"/>
                <c:pt idx="0">
                  <c:v>39.72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22-4DCC-9E95-A740A836AA60}"/>
            </c:ext>
          </c:extLst>
        </c:ser>
        <c:ser>
          <c:idx val="3"/>
          <c:order val="3"/>
          <c:tx>
            <c:strRef>
              <c:f>Report!$M$2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Report!$M$3:$M$7</c15:sqref>
                  </c15:fullRef>
                </c:ext>
              </c:extLst>
              <c:f>Report!$M$6</c:f>
              <c:numCache>
                <c:formatCode>General</c:formatCode>
                <c:ptCount val="1"/>
                <c:pt idx="0">
                  <c:v>38.64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22-4DCC-9E95-A740A836AA60}"/>
            </c:ext>
          </c:extLst>
        </c:ser>
        <c:ser>
          <c:idx val="4"/>
          <c:order val="4"/>
          <c:tx>
            <c:strRef>
              <c:f>Report!$N$2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Report!$I$6</c:f>
              <c:strCache>
                <c:ptCount val="1"/>
                <c:pt idx="0">
                  <c:v>Германия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Report!$N$3:$N$7</c15:sqref>
                  </c15:fullRef>
                </c:ext>
              </c:extLst>
              <c:f>Report!$N$6</c:f>
              <c:numCache>
                <c:formatCode>General</c:formatCode>
                <c:ptCount val="1"/>
                <c:pt idx="0">
                  <c:v>43.19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22-4DCC-9E95-A740A836A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8345455"/>
        <c:axId val="1548563775"/>
      </c:barChart>
      <c:catAx>
        <c:axId val="154834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563775"/>
        <c:crosses val="autoZero"/>
        <c:auto val="1"/>
        <c:lblAlgn val="ctr"/>
        <c:lblOffset val="100"/>
        <c:noMultiLvlLbl val="0"/>
      </c:catAx>
      <c:valAx>
        <c:axId val="154856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ВВП,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34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Ипотека / ВВП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Report!$J$2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Report!$J$3:$J$7</c15:sqref>
                  </c15:fullRef>
                </c:ext>
              </c:extLst>
              <c:f>Report!$J$7</c:f>
              <c:numCache>
                <c:formatCode>General</c:formatCode>
                <c:ptCount val="1"/>
                <c:pt idx="0">
                  <c:v>41.8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5-4069-B7E1-F84A09813FB8}"/>
            </c:ext>
          </c:extLst>
        </c:ser>
        <c:ser>
          <c:idx val="1"/>
          <c:order val="1"/>
          <c:tx>
            <c:strRef>
              <c:f>Report!$K$2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Report!$K$3:$K$7</c15:sqref>
                  </c15:fullRef>
                </c:ext>
              </c:extLst>
              <c:f>Report!$K$7</c:f>
              <c:numCache>
                <c:formatCode>General</c:formatCode>
                <c:ptCount val="1"/>
                <c:pt idx="0">
                  <c:v>45.36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5-4069-B7E1-F84A09813FB8}"/>
            </c:ext>
          </c:extLst>
        </c:ser>
        <c:ser>
          <c:idx val="2"/>
          <c:order val="2"/>
          <c:tx>
            <c:strRef>
              <c:f>Report!$L$2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Report!$L$3:$L$7</c15:sqref>
                  </c15:fullRef>
                </c:ext>
              </c:extLst>
              <c:f>Report!$L$7</c:f>
              <c:numCache>
                <c:formatCode>General</c:formatCode>
                <c:ptCount val="1"/>
                <c:pt idx="0">
                  <c:v>49.84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5-4069-B7E1-F84A09813FB8}"/>
            </c:ext>
          </c:extLst>
        </c:ser>
        <c:ser>
          <c:idx val="3"/>
          <c:order val="3"/>
          <c:tx>
            <c:strRef>
              <c:f>Report!$M$2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Report!$M$3:$M$7</c15:sqref>
                  </c15:fullRef>
                </c:ext>
              </c:extLst>
              <c:f>Report!$M$7</c:f>
              <c:numCache>
                <c:formatCode>General</c:formatCode>
                <c:ptCount val="1"/>
                <c:pt idx="0">
                  <c:v>47.82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5-4069-B7E1-F84A09813FB8}"/>
            </c:ext>
          </c:extLst>
        </c:ser>
        <c:ser>
          <c:idx val="4"/>
          <c:order val="4"/>
          <c:tx>
            <c:strRef>
              <c:f>Report!$N$2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Report!$I$3:$I$7</c15:sqref>
                  </c15:fullRef>
                </c:ext>
              </c:extLst>
              <c:f>Report!$I$7</c:f>
              <c:strCache>
                <c:ptCount val="1"/>
                <c:pt idx="0">
                  <c:v>Франция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Report!$N$3:$N$7</c15:sqref>
                  </c15:fullRef>
                </c:ext>
              </c:extLst>
              <c:f>Report!$N$7</c:f>
              <c:numCache>
                <c:formatCode>General</c:formatCode>
                <c:ptCount val="1"/>
                <c:pt idx="0">
                  <c:v>53.92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5-4069-B7E1-F84A09813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8345455"/>
        <c:axId val="1548563775"/>
      </c:barChart>
      <c:catAx>
        <c:axId val="154834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563775"/>
        <c:crosses val="autoZero"/>
        <c:auto val="1"/>
        <c:lblAlgn val="ctr"/>
        <c:lblOffset val="100"/>
        <c:noMultiLvlLbl val="0"/>
      </c:catAx>
      <c:valAx>
        <c:axId val="154856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Ипотека / ВВП,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34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6388</xdr:colOff>
      <xdr:row>11</xdr:row>
      <xdr:rowOff>3813</xdr:rowOff>
    </xdr:from>
    <xdr:to>
      <xdr:col>11</xdr:col>
      <xdr:colOff>5861</xdr:colOff>
      <xdr:row>20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CE0720-090F-9D4B-0BB3-AF20074B0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9400</xdr:colOff>
      <xdr:row>10</xdr:row>
      <xdr:rowOff>181839</xdr:rowOff>
    </xdr:from>
    <xdr:to>
      <xdr:col>7</xdr:col>
      <xdr:colOff>3538</xdr:colOff>
      <xdr:row>20</xdr:row>
      <xdr:rowOff>21020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4C7CB6F3-DD5A-9175-E847-5BED3D261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2232</xdr:colOff>
      <xdr:row>61</xdr:row>
      <xdr:rowOff>7666</xdr:rowOff>
    </xdr:from>
    <xdr:to>
      <xdr:col>7</xdr:col>
      <xdr:colOff>69807</xdr:colOff>
      <xdr:row>71</xdr:row>
      <xdr:rowOff>4317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B7A51D39-82A4-D439-3D34-806F18630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750224</xdr:colOff>
      <xdr:row>61</xdr:row>
      <xdr:rowOff>1039</xdr:rowOff>
    </xdr:from>
    <xdr:to>
      <xdr:col>11</xdr:col>
      <xdr:colOff>2078</xdr:colOff>
      <xdr:row>70</xdr:row>
      <xdr:rowOff>180802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9C924ADF-3BC1-02C0-79FC-72A214AA6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819807</xdr:colOff>
      <xdr:row>20</xdr:row>
      <xdr:rowOff>183407</xdr:rowOff>
    </xdr:from>
    <xdr:to>
      <xdr:col>6</xdr:col>
      <xdr:colOff>819807</xdr:colOff>
      <xdr:row>30</xdr:row>
      <xdr:rowOff>15767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3D90A0AB-A902-4E05-B989-5F9BC097C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819806</xdr:colOff>
      <xdr:row>31</xdr:row>
      <xdr:rowOff>5255</xdr:rowOff>
    </xdr:from>
    <xdr:to>
      <xdr:col>6</xdr:col>
      <xdr:colOff>819806</xdr:colOff>
      <xdr:row>40</xdr:row>
      <xdr:rowOff>10512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B026E9B3-666F-43DF-9F10-F89E66AA7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0</xdr:colOff>
      <xdr:row>40</xdr:row>
      <xdr:rowOff>178676</xdr:rowOff>
    </xdr:from>
    <xdr:to>
      <xdr:col>6</xdr:col>
      <xdr:colOff>824345</xdr:colOff>
      <xdr:row>50</xdr:row>
      <xdr:rowOff>3464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D3496284-AB7C-4C20-ABFD-79C3DD774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0</xdr:colOff>
      <xdr:row>51</xdr:row>
      <xdr:rowOff>5375</xdr:rowOff>
    </xdr:from>
    <xdr:to>
      <xdr:col>6</xdr:col>
      <xdr:colOff>824345</xdr:colOff>
      <xdr:row>60</xdr:row>
      <xdr:rowOff>10391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C31AEBD4-CB01-4F4C-BF37-4B820905C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10</xdr:col>
      <xdr:colOff>824536</xdr:colOff>
      <xdr:row>29</xdr:row>
      <xdr:rowOff>180120</xdr:rowOff>
    </xdr:to>
    <xdr:graphicFrame macro="">
      <xdr:nvGraphicFramePr>
        <xdr:cNvPr id="31" name="Диаграмма 30">
          <a:extLst>
            <a:ext uri="{FF2B5EF4-FFF2-40B4-BE49-F238E27FC236}">
              <a16:creationId xmlns:a16="http://schemas.microsoft.com/office/drawing/2014/main" id="{E0D72BF4-2129-42CA-B900-B2AFCF2F8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30</xdr:row>
      <xdr:rowOff>180109</xdr:rowOff>
    </xdr:from>
    <xdr:to>
      <xdr:col>11</xdr:col>
      <xdr:colOff>190</xdr:colOff>
      <xdr:row>39</xdr:row>
      <xdr:rowOff>176657</xdr:rowOff>
    </xdr:to>
    <xdr:graphicFrame macro="">
      <xdr:nvGraphicFramePr>
        <xdr:cNvPr id="32" name="Диаграмма 31">
          <a:extLst>
            <a:ext uri="{FF2B5EF4-FFF2-40B4-BE49-F238E27FC236}">
              <a16:creationId xmlns:a16="http://schemas.microsoft.com/office/drawing/2014/main" id="{5813E3FC-08E3-41B1-98E7-24B0C0DA2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41</xdr:row>
      <xdr:rowOff>7286</xdr:rowOff>
    </xdr:from>
    <xdr:to>
      <xdr:col>11</xdr:col>
      <xdr:colOff>190</xdr:colOff>
      <xdr:row>50</xdr:row>
      <xdr:rowOff>3474</xdr:rowOff>
    </xdr:to>
    <xdr:graphicFrame macro="">
      <xdr:nvGraphicFramePr>
        <xdr:cNvPr id="33" name="Диаграмма 32">
          <a:extLst>
            <a:ext uri="{FF2B5EF4-FFF2-40B4-BE49-F238E27FC236}">
              <a16:creationId xmlns:a16="http://schemas.microsoft.com/office/drawing/2014/main" id="{1E309F97-EACF-4F6C-885B-44F5BD7DA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51</xdr:row>
      <xdr:rowOff>6927</xdr:rowOff>
    </xdr:from>
    <xdr:to>
      <xdr:col>11</xdr:col>
      <xdr:colOff>190</xdr:colOff>
      <xdr:row>60</xdr:row>
      <xdr:rowOff>3474</xdr:rowOff>
    </xdr:to>
    <xdr:graphicFrame macro="">
      <xdr:nvGraphicFramePr>
        <xdr:cNvPr id="34" name="Диаграмма 33">
          <a:extLst>
            <a:ext uri="{FF2B5EF4-FFF2-40B4-BE49-F238E27FC236}">
              <a16:creationId xmlns:a16="http://schemas.microsoft.com/office/drawing/2014/main" id="{C22D774E-C16A-4005-9AAD-F212021CE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330026E-F067-4576-A0A8-B76A7F40B61F}" autoFormatId="16" applyNumberFormats="0" applyBorderFormats="0" applyFontFormats="0" applyPatternFormats="0" applyAlignmentFormats="0" applyWidthHeightFormats="0">
  <queryTableRefresh nextId="17">
    <queryTableFields count="6">
      <queryTableField id="15" name="Country" tableColumnId="7"/>
      <queryTableField id="10" name="2018" tableColumnId="2"/>
      <queryTableField id="11" name="2019" tableColumnId="3"/>
      <queryTableField id="12" name="2020" tableColumnId="4"/>
      <queryTableField id="13" name="2021" tableColumnId="5"/>
      <queryTableField id="14" name="2022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D6102FF-5341-4B13-AFAC-6C5B1F1EE7FA}" autoFormatId="16" applyNumberFormats="0" applyBorderFormats="0" applyFontFormats="0" applyPatternFormats="0" applyAlignmentFormats="0" applyWidthHeightFormats="0">
  <queryTableRefresh nextId="16">
    <queryTableFields count="6">
      <queryTableField id="10" name="Country" tableColumnId="1"/>
      <queryTableField id="11" name="2018" tableColumnId="2"/>
      <queryTableField id="12" name="2019" tableColumnId="3"/>
      <queryTableField id="13" name="2020" tableColumnId="4"/>
      <queryTableField id="14" name="2021" tableColumnId="5"/>
      <queryTableField id="15" name="2022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61E47F15-F21C-49EB-A21F-6A7A3BB42014}" autoFormatId="16" applyNumberFormats="0" applyBorderFormats="0" applyFontFormats="0" applyPatternFormats="0" applyAlignmentFormats="0" applyWidthHeightFormats="0">
  <queryTableRefresh nextId="10">
    <queryTableFields count="7">
      <queryTableField id="3" name="Column1" tableColumnId="3"/>
      <queryTableField id="4" name="Column2" tableColumnId="4"/>
      <queryTableField id="5" name="Column3" tableColumnId="5"/>
      <queryTableField id="6" name="Column4" tableColumnId="6"/>
      <queryTableField id="7" name="Column5" tableColumnId="7"/>
      <queryTableField id="8" name="Column6" tableColumnId="8"/>
      <queryTableField id="9" name="Column7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3E03D817-7FB6-4252-873B-F0CDF6BA6EE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06047375-51F3-4544-9231-8A4C441EB93A}" autoFormatId="16" applyNumberFormats="0" applyBorderFormats="0" applyFontFormats="0" applyPatternFormats="0" applyAlignmentFormats="0" applyWidthHeightFormats="0">
  <queryTableRefresh nextId="10">
    <queryTableFields count="7">
      <queryTableField id="3" name="Column1" tableColumnId="1"/>
      <queryTableField id="4" name="Column2" tableColumnId="2"/>
      <queryTableField id="5" name="Column3" tableColumnId="3"/>
      <queryTableField id="6" name="Column4" tableColumnId="4"/>
      <queryTableField id="7" name="Column5" tableColumnId="5"/>
      <queryTableField id="8" name="Column6" tableColumnId="6"/>
      <queryTableField id="9" name="Column7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41843336-6D8B-4E0F-9495-FBE39D63B550}" autoFormatId="16" applyNumberFormats="0" applyBorderFormats="0" applyFontFormats="0" applyPatternFormats="0" applyAlignmentFormats="0" applyWidthHeightFormats="0">
  <queryTableRefresh nextId="10">
    <queryTableFields count="7">
      <queryTableField id="3" name="Column1" tableColumnId="1"/>
      <queryTableField id="4" name="Column2" tableColumnId="2"/>
      <queryTableField id="5" name="Column3" tableColumnId="3"/>
      <queryTableField id="6" name="Column4" tableColumnId="4"/>
      <queryTableField id="7" name="Column5" tableColumnId="5"/>
      <queryTableField id="8" name="Column6" tableColumnId="6"/>
      <queryTableField id="9" name="Column7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A54107A1-CF2B-4CA3-9474-A280C3232844}" autoFormatId="16" applyNumberFormats="0" applyBorderFormats="0" applyFontFormats="0" applyPatternFormats="0" applyAlignmentFormats="0" applyWidthHeightFormats="0">
  <queryTableRefresh nextId="10">
    <queryTableFields count="7">
      <queryTableField id="3" name="Column1" tableColumnId="1"/>
      <queryTableField id="4" name="Column2" tableColumnId="2"/>
      <queryTableField id="5" name="Column3" tableColumnId="3"/>
      <queryTableField id="6" name="Column4" tableColumnId="4"/>
      <queryTableField id="7" name="Column5" tableColumnId="5"/>
      <queryTableField id="8" name="Column6" tableColumnId="6"/>
      <queryTableField id="9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7AD4A-D6BD-424B-A8A7-561E400D2FBF}" name="Population" displayName="Population" ref="A1:F7" tableType="queryTable" totalsRowShown="0">
  <autoFilter ref="A1:F7" xr:uid="{7BC7AD4A-D6BD-424B-A8A7-561E400D2FBF}"/>
  <tableColumns count="6">
    <tableColumn id="7" xr3:uid="{07E78828-15B8-4DE2-AEEC-18B037DDFA21}" uniqueName="7" name="Country" queryTableFieldId="15" dataDxfId="1"/>
    <tableColumn id="2" xr3:uid="{3468529B-D62C-4F5E-A411-5A86727FF19B}" uniqueName="2" name="2018" queryTableFieldId="10"/>
    <tableColumn id="3" xr3:uid="{0D09D14E-F76C-45BF-A7FC-C0D00F9A0E3F}" uniqueName="3" name="2019" queryTableFieldId="11"/>
    <tableColumn id="4" xr3:uid="{413D4220-68AD-4DA7-8408-B83B8437B9DD}" uniqueName="4" name="2020" queryTableFieldId="12"/>
    <tableColumn id="5" xr3:uid="{7E76F014-B4F1-4601-9F00-35B0E814FDF7}" uniqueName="5" name="2021" queryTableFieldId="13"/>
    <tableColumn id="6" xr3:uid="{7CA0DCCB-EE0E-43F6-AD58-301AC8187E7B}" uniqueName="6" name="2022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8EF7B-33A6-4B42-A950-1C42D2C70F38}" name="GDP" displayName="GDP" ref="A1:F7" tableType="queryTable" totalsRowShown="0">
  <autoFilter ref="A1:F7" xr:uid="{B388EF7B-33A6-4B42-A950-1C42D2C70F38}"/>
  <tableColumns count="6">
    <tableColumn id="1" xr3:uid="{E6260F75-3AE5-4F49-8BDC-BC07FE1FDFA1}" uniqueName="1" name="Country" queryTableFieldId="10" dataDxfId="0"/>
    <tableColumn id="2" xr3:uid="{049EE0D7-7BC1-4E23-9051-BA66AC232E51}" uniqueName="2" name="2018" queryTableFieldId="11"/>
    <tableColumn id="3" xr3:uid="{D7DFAA76-9DD2-4843-900F-E5BD97DD97B0}" uniqueName="3" name="2019" queryTableFieldId="12"/>
    <tableColumn id="4" xr3:uid="{EC9B66E2-8DEF-4990-A495-11ADF8C0FA96}" uniqueName="4" name="2020" queryTableFieldId="13"/>
    <tableColumn id="5" xr3:uid="{3F91B9BE-2AFD-4ED7-8E92-D3FE5C92AA35}" uniqueName="5" name="2021" queryTableFieldId="14"/>
    <tableColumn id="6" xr3:uid="{B7ED6406-519B-4215-81CD-B88831E0513C}" uniqueName="6" name="2022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28B3C3-77F6-48E5-AF64-8CB22B724B59}" name="Lending_Austria" displayName="Lending_Austria" ref="A1:G3" tableType="queryTable" totalsRowShown="0">
  <autoFilter ref="A1:G3" xr:uid="{7728B3C3-77F6-48E5-AF64-8CB22B724B59}"/>
  <tableColumns count="7">
    <tableColumn id="3" xr3:uid="{DEA81D7E-95AD-4C47-B1F8-C8F4928B3B10}" uniqueName="3" name="Column1" queryTableFieldId="3"/>
    <tableColumn id="4" xr3:uid="{66F75609-8888-42CA-9C62-1432F5EDD3A5}" uniqueName="4" name="Column2" queryTableFieldId="4"/>
    <tableColumn id="5" xr3:uid="{3B3E8656-8A97-4B5E-BDDD-017885394037}" uniqueName="5" name="Column3" queryTableFieldId="5"/>
    <tableColumn id="6" xr3:uid="{D12AD16A-2E09-49C5-919D-C83BDFC7B275}" uniqueName="6" name="Column4" queryTableFieldId="6"/>
    <tableColumn id="7" xr3:uid="{C69B5239-5E82-4830-B8EB-19E221D76843}" uniqueName="7" name="Column5" queryTableFieldId="7"/>
    <tableColumn id="8" xr3:uid="{DCEF9B40-65C1-4FB0-A6D7-726B29EC7479}" uniqueName="8" name="Column6" queryTableFieldId="8"/>
    <tableColumn id="9" xr3:uid="{7F9427F1-32AB-437D-A630-7D6C2ED0FFEF}" uniqueName="9" name="Column7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70DC9C-4853-455C-AFF2-51B2094C7766}" name="Lending_Builgaria" displayName="Lending_Builgaria" ref="A1:G3" tableType="queryTable" totalsRowShown="0">
  <autoFilter ref="A1:G3" xr:uid="{D870DC9C-4853-455C-AFF2-51B2094C7766}"/>
  <tableColumns count="7">
    <tableColumn id="1" xr3:uid="{FD9EE39C-0CFF-4BB5-B78A-71D26955B683}" uniqueName="1" name="Column1" queryTableFieldId="1"/>
    <tableColumn id="2" xr3:uid="{B99F047D-EE07-4D35-91C6-F158ECFACA8D}" uniqueName="2" name="Column2" queryTableFieldId="2"/>
    <tableColumn id="3" xr3:uid="{D6EA62BC-0617-4877-A806-B72049463362}" uniqueName="3" name="Column3" queryTableFieldId="3"/>
    <tableColumn id="4" xr3:uid="{8F7F3494-E989-4440-AAC4-9E0417FFCBD2}" uniqueName="4" name="Column4" queryTableFieldId="4"/>
    <tableColumn id="5" xr3:uid="{8E9CE62D-277A-4F82-B6F2-EB67B19B36D0}" uniqueName="5" name="Column5" queryTableFieldId="5"/>
    <tableColumn id="6" xr3:uid="{87281621-995A-48D4-A066-B5FD972581CC}" uniqueName="6" name="Column6" queryTableFieldId="6"/>
    <tableColumn id="7" xr3:uid="{996C5091-FCF7-47AB-8240-A653C50A447B}" uniqueName="7" name="Column7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78B18C-D286-4C73-9B72-1CC72DC6387B}" name="Lending_Cyprus" displayName="Lending_Cyprus" ref="A1:G3" tableType="queryTable" totalsRowShown="0">
  <autoFilter ref="A1:G3" xr:uid="{2846DF5C-7F7A-4F45-9ABF-633D745F93B0}"/>
  <tableColumns count="7">
    <tableColumn id="1" xr3:uid="{EB4335B5-CD5A-4C68-8232-17ABB60405BC}" uniqueName="1" name="Column1" queryTableFieldId="3"/>
    <tableColumn id="2" xr3:uid="{9E28B245-DAD4-49BE-B6C3-A2896981F142}" uniqueName="2" name="Column2" queryTableFieldId="4"/>
    <tableColumn id="3" xr3:uid="{EDFDE9C4-B201-4311-B31D-669B2684B564}" uniqueName="3" name="Column3" queryTableFieldId="5"/>
    <tableColumn id="4" xr3:uid="{A0F20E94-3EEB-40AC-BC72-0982AEA53543}" uniqueName="4" name="Column4" queryTableFieldId="6"/>
    <tableColumn id="5" xr3:uid="{92334C30-5DD8-47F5-8D9A-19FB21721928}" uniqueName="5" name="Column5" queryTableFieldId="7"/>
    <tableColumn id="6" xr3:uid="{01CE99E0-A16A-46EA-B2A6-A2BACB2226E9}" uniqueName="6" name="Column6" queryTableFieldId="8"/>
    <tableColumn id="7" xr3:uid="{0F0AFBD7-6F31-406F-BD83-AD79F49C476D}" uniqueName="7" name="Column7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E91E8A-E1EE-432C-8F96-A49F8C5AF6B0}" name="Lending_France" displayName="Lending_France" ref="A1:G3" tableType="queryTable" totalsRowShown="0">
  <autoFilter ref="A1:G3" xr:uid="{2846DF5C-7F7A-4F45-9ABF-633D745F93B0}"/>
  <tableColumns count="7">
    <tableColumn id="1" xr3:uid="{7E63B1DF-94DB-4DA9-9A9A-8623C0E3ABE7}" uniqueName="1" name="Column1" queryTableFieldId="3"/>
    <tableColumn id="2" xr3:uid="{B0E5BD3A-C6B8-4EA1-853D-3DA8A8F241BC}" uniqueName="2" name="Column2" queryTableFieldId="4"/>
    <tableColumn id="3" xr3:uid="{96EDD150-08D3-4353-812D-3FC6DA4B3FF5}" uniqueName="3" name="Column3" queryTableFieldId="5"/>
    <tableColumn id="4" xr3:uid="{D56F4135-2AEA-4C3C-9510-6CDEBF78588E}" uniqueName="4" name="Column4" queryTableFieldId="6"/>
    <tableColumn id="5" xr3:uid="{915C542B-8958-43F4-A0C9-B4F772A00003}" uniqueName="5" name="Column5" queryTableFieldId="7"/>
    <tableColumn id="6" xr3:uid="{44C49DF9-6847-4347-8A6B-2B4CF62D927F}" uniqueName="6" name="Column6" queryTableFieldId="8"/>
    <tableColumn id="7" xr3:uid="{7E2A00F7-AA1A-4DCB-92BC-600D5FC8F92E}" uniqueName="7" name="Column7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F6C31B-0FBE-45FB-800E-BD11D8F4643C}" name="Lending_Germany" displayName="Lending_Germany" ref="A1:G3" tableType="queryTable" totalsRowShown="0">
  <autoFilter ref="A1:G3" xr:uid="{2846DF5C-7F7A-4F45-9ABF-633D745F93B0}"/>
  <tableColumns count="7">
    <tableColumn id="1" xr3:uid="{7E39F4DB-DC1F-42DC-B07F-7A9B45E4E755}" uniqueName="1" name="Column1" queryTableFieldId="3"/>
    <tableColumn id="2" xr3:uid="{DEAD38AE-5CDB-4840-98B6-862F5DD200B7}" uniqueName="2" name="Column2" queryTableFieldId="4"/>
    <tableColumn id="3" xr3:uid="{55D28D44-7E12-4B78-B94C-C53DA082E720}" uniqueName="3" name="Column3" queryTableFieldId="5"/>
    <tableColumn id="4" xr3:uid="{B58C5349-4E20-4C48-82B4-8529B7DE7FBD}" uniqueName="4" name="Column4" queryTableFieldId="6"/>
    <tableColumn id="5" xr3:uid="{E6B59118-CA6C-4C44-985A-0348AC925F76}" uniqueName="5" name="Column5" queryTableFieldId="7"/>
    <tableColumn id="6" xr3:uid="{09AA2D5D-8E9D-4421-8C9E-70C4FACBFC77}" uniqueName="6" name="Column6" queryTableFieldId="8"/>
    <tableColumn id="7" xr3:uid="{2C8EE1DE-1321-4C8E-902E-6B86E7C87DE9}" uniqueName="7" name="Column7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0"/>
  <sheetViews>
    <sheetView tabSelected="1" zoomScaleNormal="100" workbookViewId="0">
      <selection activeCell="I2" sqref="I2:N7"/>
    </sheetView>
  </sheetViews>
  <sheetFormatPr defaultRowHeight="14.4" x14ac:dyDescent="0.3"/>
  <cols>
    <col min="2" max="2" width="12.77734375" customWidth="1"/>
    <col min="3" max="7" width="12" bestFit="1" customWidth="1"/>
    <col min="8" max="8" width="11" customWidth="1"/>
    <col min="9" max="9" width="12.6640625" customWidth="1"/>
    <col min="10" max="15" width="12" bestFit="1" customWidth="1"/>
  </cols>
  <sheetData>
    <row r="1" spans="2:23" x14ac:dyDescent="0.3">
      <c r="B1" s="3" t="s">
        <v>19</v>
      </c>
      <c r="I1" s="3" t="s">
        <v>20</v>
      </c>
    </row>
    <row r="2" spans="2:23" x14ac:dyDescent="0.3">
      <c r="C2">
        <v>2018</v>
      </c>
      <c r="D2">
        <v>2019</v>
      </c>
      <c r="E2">
        <v>2020</v>
      </c>
      <c r="F2">
        <v>2021</v>
      </c>
      <c r="G2">
        <v>2022</v>
      </c>
      <c r="J2">
        <v>2018</v>
      </c>
      <c r="K2">
        <v>2019</v>
      </c>
      <c r="L2">
        <v>2020</v>
      </c>
      <c r="M2">
        <v>2021</v>
      </c>
      <c r="N2">
        <v>2022</v>
      </c>
      <c r="P2" t="str" cm="1">
        <f t="array" aca="1" ref="P2" ca="1">LEFT(CELL("filename",$A$1),FIND("[",CELL("filename",$A$1),1)-1)</f>
        <v>C:\Users\work\Documents\Projects\house-lending-bubble\</v>
      </c>
    </row>
    <row r="3" spans="2:23" x14ac:dyDescent="0.3">
      <c r="B3" t="s">
        <v>21</v>
      </c>
      <c r="C3">
        <f>ROUND(Lending_Austria[[#This Row],[Column1]]/Population!B2,2)</f>
        <v>12399.48</v>
      </c>
      <c r="D3">
        <f>ROUND(Lending_Austria[[#This Row],[Column2]]/Population!C2,2)</f>
        <v>13006.06</v>
      </c>
      <c r="E3">
        <f>ROUND(Lending_Austria[[#This Row],[Column3]]/Population!D2,2)</f>
        <v>13603.61</v>
      </c>
      <c r="F3">
        <f>ROUND(Lending_Austria[[#This Row],[Column4]]/Population!E2,2)</f>
        <v>14557.24</v>
      </c>
      <c r="G3">
        <f>ROUND(Lending_Austria[[#This Row],[Column5]]/Population!F2,2)</f>
        <v>15451.96</v>
      </c>
      <c r="I3" t="s">
        <v>21</v>
      </c>
      <c r="J3">
        <f>ROUND(Lending_Austria[[#This Row],[Column1]]/GDP!B2*100,2)</f>
        <v>27.71</v>
      </c>
      <c r="K3">
        <f>ROUND(Lending_Austria[[#This Row],[Column2]]/GDP!C2*100,2)</f>
        <v>29.87</v>
      </c>
      <c r="L3">
        <f>ROUND(Lending_Austria[[#This Row],[Column3]]/GDP!D2*100,2)</f>
        <v>32.06</v>
      </c>
      <c r="M3">
        <f>ROUND(Lending_Austria[[#This Row],[Column4]]/GDP!E2*100,2)</f>
        <v>31.28</v>
      </c>
      <c r="N3">
        <f>ROUND(Lending_Austria[[#This Row],[Column5]]/GDP!F2*100,2)</f>
        <v>34.119999999999997</v>
      </c>
      <c r="W3" s="2"/>
    </row>
    <row r="4" spans="2:23" x14ac:dyDescent="0.3">
      <c r="B4" t="s">
        <v>22</v>
      </c>
      <c r="C4">
        <f>ROUND('Lending Bulgaria'!A3/Population!B3,2)</f>
        <v>1.95</v>
      </c>
      <c r="D4">
        <f>ROUND('Lending Bulgaria'!B3/Population!C3,2)</f>
        <v>2.34</v>
      </c>
      <c r="E4">
        <f>ROUND('Lending Bulgaria'!C3/Population!D3,2)</f>
        <v>2.61</v>
      </c>
      <c r="F4">
        <f>ROUND('Lending Bulgaria'!D3/Population!E3,2)</f>
        <v>2.79</v>
      </c>
      <c r="G4">
        <f>ROUND('Lending Bulgaria'!E3/Population!F3,2)</f>
        <v>3.21</v>
      </c>
      <c r="I4" t="s">
        <v>22</v>
      </c>
      <c r="J4">
        <f>ROUND('Lending Bulgaria'!A3/GDP!B3*100,3)</f>
        <v>2.4E-2</v>
      </c>
      <c r="K4">
        <f>ROUND('Lending Bulgaria'!B3/GDP!C3*100,3)</f>
        <v>2.7E-2</v>
      </c>
      <c r="L4">
        <f>ROUND('Lending Bulgaria'!C3/GDP!D3*100,3)</f>
        <v>0.03</v>
      </c>
      <c r="M4">
        <f>ROUND('Lending Bulgaria'!D3/GDP!E3*100,3)</f>
        <v>2.5999999999999999E-2</v>
      </c>
      <c r="N4">
        <f>ROUND('Lending Bulgaria'!E3/GDP!F3*100,3)</f>
        <v>2.5999999999999999E-2</v>
      </c>
    </row>
    <row r="5" spans="2:23" x14ac:dyDescent="0.3">
      <c r="B5" t="s">
        <v>23</v>
      </c>
      <c r="C5">
        <f xml:space="preserve"> ROUND('Lending Cyprus'!A3/Population!B4,2)</f>
        <v>8358.07</v>
      </c>
      <c r="D5">
        <f xml:space="preserve"> ROUND('Lending Cyprus'!B3/Population!C4,2)</f>
        <v>7019.65</v>
      </c>
      <c r="E5">
        <f xml:space="preserve"> ROUND('Lending Cyprus'!C3/Population!D4,2)</f>
        <v>6949.02</v>
      </c>
      <c r="F5">
        <f xml:space="preserve"> ROUND('Lending Cyprus'!D3/Population!E4,2)</f>
        <v>6816.43</v>
      </c>
      <c r="G5">
        <f xml:space="preserve"> ROUND('Lending Cyprus'!E3/Population!F4,2)</f>
        <v>6860.5</v>
      </c>
      <c r="I5" t="s">
        <v>23</v>
      </c>
      <c r="J5">
        <f>ROUND('Lending Cyprus'!A3/GDP!B4*100,2)</f>
        <v>45.9</v>
      </c>
      <c r="K5">
        <f>ROUND('Lending Cyprus'!B3/GDP!C4*100,2)</f>
        <v>38.229999999999997</v>
      </c>
      <c r="L5">
        <f>ROUND('Lending Cyprus'!C3/GDP!D4*100,2)</f>
        <v>39.200000000000003</v>
      </c>
      <c r="M5">
        <f>ROUND('Lending Cyprus'!D3/GDP!E4*100,2)</f>
        <v>33.08</v>
      </c>
      <c r="N5">
        <f>ROUND('Lending Cyprus'!E3/GDP!F4*100,2)</f>
        <v>33.76</v>
      </c>
    </row>
    <row r="6" spans="2:23" x14ac:dyDescent="0.3">
      <c r="B6" t="s">
        <v>24</v>
      </c>
      <c r="C6">
        <f>ROUND('Lending Germany'!A3/Population!B5,2)</f>
        <v>14514.56</v>
      </c>
      <c r="D6">
        <f>ROUND('Lending Germany'!B3/Population!C5,2)</f>
        <v>15243.47</v>
      </c>
      <c r="E6">
        <f>ROUND('Lending Germany'!C3/Population!D5,2)</f>
        <v>16147.49</v>
      </c>
      <c r="F6">
        <f>ROUND('Lending Germany'!D3/Population!E5,2)</f>
        <v>17278.53</v>
      </c>
      <c r="G6">
        <f>ROUND('Lending Germany'!E3/Population!F5,2)</f>
        <v>18294.77</v>
      </c>
      <c r="I6" t="s">
        <v>24</v>
      </c>
      <c r="J6">
        <f>ROUND('Lending Germany'!A3/GDP!B5*100,2)</f>
        <v>34.82</v>
      </c>
      <c r="K6">
        <f>ROUND('Lending Germany'!B3/GDP!C5*100,2)</f>
        <v>37.450000000000003</v>
      </c>
      <c r="L6">
        <f>ROUND('Lending Germany'!C3/GDP!D5*100,2)</f>
        <v>39.72</v>
      </c>
      <c r="M6">
        <f>ROUND('Lending Germany'!D3/GDP!E5*100,2)</f>
        <v>38.64</v>
      </c>
      <c r="N6">
        <f>ROUND('Lending Germany'!E3/GDP!F5*100,2)</f>
        <v>43.19</v>
      </c>
    </row>
    <row r="7" spans="2:23" x14ac:dyDescent="0.3">
      <c r="B7" t="s">
        <v>25</v>
      </c>
      <c r="C7">
        <f>ROUND('Lending France'!A3/Population!B6,2)</f>
        <v>15105.83</v>
      </c>
      <c r="D7">
        <f>ROUND('Lending France'!B3/Population!C6,2)</f>
        <v>15972.55</v>
      </c>
      <c r="E7">
        <f>ROUND('Lending France'!C3/Population!D6,2)</f>
        <v>16979.39</v>
      </c>
      <c r="F7">
        <f>ROUND('Lending France'!D3/Population!E6,2)</f>
        <v>18158.72</v>
      </c>
      <c r="G7">
        <f>ROUND('Lending France'!E3/Population!F6,2)</f>
        <v>19168.98</v>
      </c>
      <c r="I7" t="s">
        <v>25</v>
      </c>
      <c r="J7">
        <f>ROUND('Lending France'!A3/GDP!B6*100,2)</f>
        <v>41.8</v>
      </c>
      <c r="K7">
        <f>ROUND('Lending France'!B3/GDP!C6*100,2)</f>
        <v>45.36</v>
      </c>
      <c r="L7">
        <f>ROUND('Lending France'!C3/GDP!D6*100,2)</f>
        <v>49.84</v>
      </c>
      <c r="M7">
        <f>ROUND('Lending France'!D3/GDP!E6*100,2)</f>
        <v>47.82</v>
      </c>
      <c r="N7">
        <f>ROUND('Lending France'!E3/GDP!F6*100,2)</f>
        <v>53.92</v>
      </c>
    </row>
    <row r="9" spans="2:23" x14ac:dyDescent="0.3">
      <c r="C9">
        <v>2005</v>
      </c>
      <c r="D9">
        <v>2006</v>
      </c>
      <c r="E9">
        <v>2007</v>
      </c>
      <c r="F9">
        <v>2008</v>
      </c>
      <c r="G9">
        <v>2009</v>
      </c>
      <c r="J9">
        <v>2005</v>
      </c>
      <c r="K9">
        <v>2006</v>
      </c>
      <c r="L9">
        <v>2007</v>
      </c>
      <c r="M9">
        <v>2008</v>
      </c>
      <c r="N9">
        <v>2009</v>
      </c>
    </row>
    <row r="10" spans="2:23" x14ac:dyDescent="0.3">
      <c r="B10" t="s">
        <v>26</v>
      </c>
      <c r="C10">
        <f>ROUND('Lending USA'!A3/Population!B7,2)</f>
        <v>2327.9699999999998</v>
      </c>
      <c r="D10">
        <f>ROUND('Lending USA'!B3/Population!C7,2)</f>
        <v>1787.7</v>
      </c>
      <c r="E10">
        <f>ROUND('Lending USA'!C3/Population!D7,2)</f>
        <v>1836.12</v>
      </c>
      <c r="F10">
        <f>ROUND('Lending USA'!D3/Population!E7,2)</f>
        <v>1178.52</v>
      </c>
      <c r="G10">
        <f>ROUND('Lending USA'!E3/Population!F7,2)</f>
        <v>1108.8499999999999</v>
      </c>
      <c r="I10" t="s">
        <v>26</v>
      </c>
      <c r="J10">
        <f>ROUND('Lending USA'!A3/GDP!B7*100,2)</f>
        <v>4.26</v>
      </c>
      <c r="K10">
        <f>ROUND('Lending USA'!B3/GDP!C7*100,2)</f>
        <v>3.16</v>
      </c>
      <c r="L10">
        <f>ROUND('Lending USA'!C3/GDP!D7*100,2)</f>
        <v>3.32</v>
      </c>
      <c r="M10">
        <f>ROUND('Lending USA'!D3/GDP!E7*100,2)</f>
        <v>1.93</v>
      </c>
      <c r="N10">
        <f>ROUND('Lending USA'!E3/GDP!F7*100,2)</f>
        <v>1.67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0F83-04B1-45A4-B892-F0FC743CAA43}">
  <dimension ref="A1:F7"/>
  <sheetViews>
    <sheetView workbookViewId="0">
      <selection activeCell="B2" sqref="B2"/>
    </sheetView>
  </sheetViews>
  <sheetFormatPr defaultRowHeight="14.4" x14ac:dyDescent="0.3"/>
  <cols>
    <col min="1" max="1" width="11.88671875" bestFit="1" customWidth="1"/>
    <col min="2" max="5" width="10" bestFit="1" customWidth="1"/>
    <col min="6" max="6" width="10" customWidth="1"/>
    <col min="7" max="7" width="10" bestFit="1" customWidth="1"/>
    <col min="8" max="15" width="11.77734375" bestFit="1" customWidth="1"/>
  </cols>
  <sheetData>
    <row r="1" spans="1:6" x14ac:dyDescent="0.3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1" t="s">
        <v>2</v>
      </c>
      <c r="B2">
        <v>8840521</v>
      </c>
      <c r="C2">
        <v>8879920</v>
      </c>
      <c r="D2">
        <v>8916864</v>
      </c>
      <c r="E2">
        <v>8955797</v>
      </c>
      <c r="F2">
        <v>9041851</v>
      </c>
    </row>
    <row r="3" spans="1:6" x14ac:dyDescent="0.3">
      <c r="A3" s="1" t="s">
        <v>3</v>
      </c>
      <c r="B3">
        <v>7025037</v>
      </c>
      <c r="C3">
        <v>6975761</v>
      </c>
      <c r="D3">
        <v>6934015</v>
      </c>
      <c r="E3">
        <v>6877743</v>
      </c>
      <c r="F3">
        <v>6465097</v>
      </c>
    </row>
    <row r="4" spans="1:6" x14ac:dyDescent="0.3">
      <c r="A4" s="1" t="s">
        <v>4</v>
      </c>
      <c r="B4">
        <v>1218831</v>
      </c>
      <c r="C4">
        <v>1228836</v>
      </c>
      <c r="D4">
        <v>1237537</v>
      </c>
      <c r="E4">
        <v>1244188</v>
      </c>
      <c r="F4">
        <v>1251488</v>
      </c>
    </row>
    <row r="5" spans="1:6" x14ac:dyDescent="0.3">
      <c r="A5" s="1" t="s">
        <v>5</v>
      </c>
      <c r="B5">
        <v>82905782</v>
      </c>
      <c r="C5">
        <v>83092962</v>
      </c>
      <c r="D5">
        <v>83160871</v>
      </c>
      <c r="E5">
        <v>83196078</v>
      </c>
      <c r="F5">
        <v>83797985</v>
      </c>
    </row>
    <row r="6" spans="1:6" x14ac:dyDescent="0.3">
      <c r="A6" s="1" t="s">
        <v>6</v>
      </c>
      <c r="B6">
        <v>67158348</v>
      </c>
      <c r="C6">
        <v>67388001</v>
      </c>
      <c r="D6">
        <v>67571107</v>
      </c>
      <c r="E6">
        <v>67764304</v>
      </c>
      <c r="F6">
        <v>67971311</v>
      </c>
    </row>
    <row r="7" spans="1:6" x14ac:dyDescent="0.3">
      <c r="A7" s="1" t="s">
        <v>12</v>
      </c>
      <c r="B7">
        <v>326838199</v>
      </c>
      <c r="C7">
        <v>328329953</v>
      </c>
      <c r="D7">
        <v>331511512</v>
      </c>
      <c r="E7">
        <v>332031554</v>
      </c>
      <c r="F7">
        <v>333287557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EB11-6F02-4C48-B87E-AFBA716F0280}">
  <dimension ref="A1:F7"/>
  <sheetViews>
    <sheetView workbookViewId="0">
      <selection activeCell="H13" sqref="H13"/>
    </sheetView>
  </sheetViews>
  <sheetFormatPr defaultRowHeight="14.4" x14ac:dyDescent="0.3"/>
  <cols>
    <col min="1" max="1" width="11.88671875" bestFit="1" customWidth="1"/>
    <col min="2" max="6" width="12" bestFit="1" customWidth="1"/>
    <col min="7" max="7" width="13.33203125" bestFit="1" customWidth="1"/>
    <col min="8" max="15" width="12" bestFit="1" customWidth="1"/>
  </cols>
  <sheetData>
    <row r="1" spans="1:6" x14ac:dyDescent="0.3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1" t="s">
        <v>2</v>
      </c>
      <c r="B2">
        <v>395644499214</v>
      </c>
      <c r="C2">
        <v>386605352908.91309</v>
      </c>
      <c r="D2">
        <v>378303753874.55652</v>
      </c>
      <c r="E2">
        <v>416778576301.78265</v>
      </c>
      <c r="F2">
        <v>409514718913.68695</v>
      </c>
    </row>
    <row r="3" spans="1:6" x14ac:dyDescent="0.3">
      <c r="A3" s="1" t="s">
        <v>3</v>
      </c>
      <c r="B3">
        <v>57713158468.166092</v>
      </c>
      <c r="C3">
        <v>59896530648.304352</v>
      </c>
      <c r="D3">
        <v>61190224691.426964</v>
      </c>
      <c r="E3">
        <v>73079559144.053925</v>
      </c>
      <c r="F3">
        <v>78561886882.552185</v>
      </c>
    </row>
    <row r="4" spans="1:6" x14ac:dyDescent="0.3">
      <c r="A4" s="1" t="s">
        <v>4</v>
      </c>
      <c r="B4">
        <v>22194334819.674786</v>
      </c>
      <c r="C4">
        <v>22562632669.935654</v>
      </c>
      <c r="D4">
        <v>21936696681.938263</v>
      </c>
      <c r="E4">
        <v>25637319720.778263</v>
      </c>
      <c r="F4">
        <v>25435238624.421741</v>
      </c>
    </row>
    <row r="5" spans="1:6" x14ac:dyDescent="0.3">
      <c r="A5" s="1" t="s">
        <v>5</v>
      </c>
      <c r="B5">
        <v>3456037700017.0439</v>
      </c>
      <c r="C5">
        <v>3381893555873.8262</v>
      </c>
      <c r="D5">
        <v>3380632314708.1743</v>
      </c>
      <c r="E5">
        <v>3720438204078.1743</v>
      </c>
      <c r="F5">
        <v>3549973470258.8701</v>
      </c>
    </row>
    <row r="6" spans="1:6" x14ac:dyDescent="0.3">
      <c r="A6" s="1" t="s">
        <v>6</v>
      </c>
      <c r="B6">
        <v>2426919024997.1309</v>
      </c>
      <c r="C6">
        <v>2372930649309.4785</v>
      </c>
      <c r="D6">
        <v>2302103210085.6523</v>
      </c>
      <c r="E6">
        <v>2573352886235.2178</v>
      </c>
      <c r="F6">
        <v>2416601944787.7393</v>
      </c>
    </row>
    <row r="7" spans="1:6" x14ac:dyDescent="0.3">
      <c r="A7" s="1" t="s">
        <v>12</v>
      </c>
      <c r="B7">
        <v>17854832445217.395</v>
      </c>
      <c r="C7">
        <v>18592153146956.523</v>
      </c>
      <c r="D7">
        <v>18313455315652.176</v>
      </c>
      <c r="E7">
        <v>20273983095652.176</v>
      </c>
      <c r="F7">
        <v>22121478260869.566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F7C2-29B6-474B-888C-74D0B72AD0DA}">
  <dimension ref="A1:G3"/>
  <sheetViews>
    <sheetView workbookViewId="0">
      <selection activeCell="C2" sqref="C2"/>
    </sheetView>
  </sheetViews>
  <sheetFormatPr defaultRowHeight="14.4" x14ac:dyDescent="0.3"/>
  <cols>
    <col min="1" max="7" width="12" bestFit="1" customWidth="1"/>
    <col min="8" max="8" width="9.21875" bestFit="1" customWidth="1"/>
    <col min="9" max="9" width="8" bestFit="1" customWidth="1"/>
  </cols>
  <sheetData>
    <row r="1" spans="1:7" x14ac:dyDescent="0.3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3">
      <c r="A2">
        <v>2018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</row>
    <row r="3" spans="1:7" x14ac:dyDescent="0.3">
      <c r="A3">
        <v>109617830000</v>
      </c>
      <c r="B3">
        <v>115492750000</v>
      </c>
      <c r="C3">
        <v>121301580000</v>
      </c>
      <c r="D3">
        <v>130371670000</v>
      </c>
      <c r="E3">
        <v>139714330000</v>
      </c>
      <c r="F3">
        <v>139518500000</v>
      </c>
      <c r="G3">
        <v>137231000000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42DF-8CB6-4002-9DF5-BEEEC114E5B4}">
  <dimension ref="A1:G3"/>
  <sheetViews>
    <sheetView workbookViewId="0">
      <selection activeCell="B3" sqref="B3"/>
    </sheetView>
  </sheetViews>
  <sheetFormatPr defaultRowHeight="14.4" x14ac:dyDescent="0.3"/>
  <cols>
    <col min="1" max="7" width="10.77734375" bestFit="1" customWidth="1"/>
  </cols>
  <sheetData>
    <row r="1" spans="1:7" x14ac:dyDescent="0.3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3">
      <c r="A2">
        <v>2018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</row>
    <row r="3" spans="1:7" x14ac:dyDescent="0.3">
      <c r="A3">
        <v>13670000</v>
      </c>
      <c r="B3">
        <v>16329999.999999998</v>
      </c>
      <c r="C3">
        <v>18080000</v>
      </c>
      <c r="D3">
        <v>19170000</v>
      </c>
      <c r="E3">
        <v>20750000</v>
      </c>
      <c r="F3">
        <v>23920000</v>
      </c>
      <c r="G3">
        <v>25000000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9907-3558-4AD6-A913-AC83B3D726DA}">
  <dimension ref="A1:G3"/>
  <sheetViews>
    <sheetView workbookViewId="0">
      <selection activeCell="E3" sqref="E3"/>
    </sheetView>
  </sheetViews>
  <sheetFormatPr defaultRowHeight="14.4" x14ac:dyDescent="0.3"/>
  <cols>
    <col min="1" max="1" width="12" bestFit="1" customWidth="1"/>
    <col min="2" max="7" width="11" bestFit="1" customWidth="1"/>
    <col min="8" max="8" width="12.33203125" bestFit="1" customWidth="1"/>
    <col min="9" max="9" width="13.33203125" bestFit="1" customWidth="1"/>
  </cols>
  <sheetData>
    <row r="1" spans="1:7" x14ac:dyDescent="0.3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3">
      <c r="A2">
        <v>2018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</row>
    <row r="3" spans="1:7" x14ac:dyDescent="0.3">
      <c r="A3">
        <v>10187080000</v>
      </c>
      <c r="B3">
        <v>8626000000</v>
      </c>
      <c r="C3">
        <v>8599670000</v>
      </c>
      <c r="D3">
        <v>8480920000</v>
      </c>
      <c r="E3">
        <v>8585830000</v>
      </c>
      <c r="F3">
        <v>8317000000</v>
      </c>
      <c r="G3">
        <v>8361500000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0706-49D6-4127-8130-4C9C6DEC633E}">
  <dimension ref="A1:G3"/>
  <sheetViews>
    <sheetView workbookViewId="0">
      <selection activeCell="B3" sqref="B3"/>
    </sheetView>
  </sheetViews>
  <sheetFormatPr defaultRowHeight="14.4" x14ac:dyDescent="0.3"/>
  <cols>
    <col min="1" max="5" width="12" bestFit="1" customWidth="1"/>
    <col min="6" max="6" width="11" bestFit="1" customWidth="1"/>
    <col min="7" max="7" width="12" bestFit="1" customWidth="1"/>
    <col min="8" max="8" width="12.33203125" bestFit="1" customWidth="1"/>
    <col min="9" max="9" width="13.33203125" bestFit="1" customWidth="1"/>
  </cols>
  <sheetData>
    <row r="1" spans="1:7" x14ac:dyDescent="0.3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3">
      <c r="A2">
        <v>2018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</row>
    <row r="3" spans="1:7" x14ac:dyDescent="0.3">
      <c r="A3">
        <v>1014482750000</v>
      </c>
      <c r="B3">
        <v>1076358330000.0001</v>
      </c>
      <c r="C3">
        <v>1147316250000</v>
      </c>
      <c r="D3">
        <v>1230513080000</v>
      </c>
      <c r="E3">
        <v>1302941000000</v>
      </c>
      <c r="F3">
        <v>1319404170000</v>
      </c>
      <c r="G3">
        <v>1302162500000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757F-ED86-4314-AF51-B87398ACEA6B}">
  <dimension ref="A1:G3"/>
  <sheetViews>
    <sheetView workbookViewId="0">
      <selection activeCell="E3" sqref="E3"/>
    </sheetView>
  </sheetViews>
  <sheetFormatPr defaultRowHeight="14.4" x14ac:dyDescent="0.3"/>
  <cols>
    <col min="1" max="7" width="12" bestFit="1" customWidth="1"/>
    <col min="8" max="8" width="12.33203125" bestFit="1" customWidth="1"/>
    <col min="9" max="9" width="13.33203125" bestFit="1" customWidth="1"/>
  </cols>
  <sheetData>
    <row r="1" spans="1:7" x14ac:dyDescent="0.3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3">
      <c r="A2">
        <v>2018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</row>
    <row r="3" spans="1:7" x14ac:dyDescent="0.3">
      <c r="A3">
        <v>1203341080000</v>
      </c>
      <c r="B3">
        <v>1266624830000</v>
      </c>
      <c r="C3">
        <v>1342839080000</v>
      </c>
      <c r="D3">
        <v>1437506250000</v>
      </c>
      <c r="E3">
        <v>1533064670000</v>
      </c>
      <c r="F3">
        <v>1577239580000</v>
      </c>
      <c r="G3">
        <v>1583583000000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0D63-4384-4342-9B03-80A2F882C745}">
  <dimension ref="A2:E3"/>
  <sheetViews>
    <sheetView workbookViewId="0">
      <selection activeCell="H19" sqref="H19"/>
    </sheetView>
  </sheetViews>
  <sheetFormatPr defaultRowHeight="14.4" x14ac:dyDescent="0.3"/>
  <cols>
    <col min="1" max="1" width="11" bestFit="1" customWidth="1"/>
    <col min="2" max="5" width="12" bestFit="1" customWidth="1"/>
  </cols>
  <sheetData>
    <row r="2" spans="1:5" x14ac:dyDescent="0.3">
      <c r="A2">
        <v>2005</v>
      </c>
      <c r="B2">
        <v>2006</v>
      </c>
      <c r="C2">
        <v>2007</v>
      </c>
      <c r="D2">
        <v>2008</v>
      </c>
      <c r="E2">
        <v>2009</v>
      </c>
    </row>
    <row r="3" spans="1:5" x14ac:dyDescent="0.3">
      <c r="A3">
        <f>875000000000/1.15</f>
        <v>760869565217.39136</v>
      </c>
      <c r="B3">
        <f>(625+725)/2*1000000000/1.15</f>
        <v>586956521739.13049</v>
      </c>
      <c r="C3">
        <f>700000000000/1.15</f>
        <v>608695652173.91309</v>
      </c>
      <c r="D3">
        <f>450000000000/1.15</f>
        <v>391304347826.08698</v>
      </c>
      <c r="E3">
        <f>(350+500)/2*1000000000/1.15</f>
        <v>369565217391.30438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1161D-804E-44CD-9FF3-228FEC0F8E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Report</vt:lpstr>
      <vt:lpstr>Population</vt:lpstr>
      <vt:lpstr>GDP</vt:lpstr>
      <vt:lpstr>Lending Austria</vt:lpstr>
      <vt:lpstr>Lending Bulgaria</vt:lpstr>
      <vt:lpstr>Lending Cyprus</vt:lpstr>
      <vt:lpstr>Lending France</vt:lpstr>
      <vt:lpstr>Lending Germany</vt:lpstr>
      <vt:lpstr>Lending USA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2015-06-05T18:19:34Z</dcterms:created>
  <dcterms:modified xsi:type="dcterms:W3CDTF">2024-04-01T17:50:01Z</dcterms:modified>
</cp:coreProperties>
</file>